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filterPrivacy="1" showInkAnnotation="0" defaultThemeVersion="124226"/>
  <xr:revisionPtr revIDLastSave="0" documentId="8_{B6CCE82F-12DC-4774-9997-695E1DCE52DE}" xr6:coauthVersionLast="47" xr6:coauthVersionMax="47" xr10:uidLastSave="{00000000-0000-0000-0000-000000000000}"/>
  <bookViews>
    <workbookView xWindow="-120" yWindow="-120" windowWidth="29040" windowHeight="15840" firstSheet="1" activeTab="1" xr2:uid="{73387A1F-B660-4EA1-8C3B-08467B6FEE20}"/>
  </bookViews>
  <sheets>
    <sheet name="EEI Metrics" sheetId="3" r:id="rId1"/>
    <sheet name="AGA Metrics" sheetId="14" r:id="rId2"/>
    <sheet name="Emissions Reduction Goals" sheetId="15" r:id="rId3"/>
    <sheet name="Hidden_Lists" sheetId="11" state="hidden"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Hidden_Lists!$D$7:$D$9</definedName>
    <definedName name="_xlnm.Print_Area" localSheetId="1">'AGA Metrics'!$A$1:$V$76</definedName>
    <definedName name="_xlnm.Print_Area" localSheetId="0">'EEI Metrics'!$A$1:$V$166</definedName>
    <definedName name="_xlnm.Print_Titles" localSheetId="1">'AGA Metrics'!$1:$14</definedName>
    <definedName name="_xlnm.Print_Titles" localSheetId="0">'EEI Metrics'!$1:$15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14" l="1"/>
  <c r="R62" i="14"/>
  <c r="I143" i="3"/>
  <c r="R23" i="3"/>
  <c r="L104" i="3"/>
  <c r="O23" i="3" l="1"/>
  <c r="O18" i="3" s="1"/>
  <c r="L143" i="3" l="1"/>
  <c r="L142" i="3"/>
  <c r="L132" i="3" l="1"/>
  <c r="L131" i="3"/>
  <c r="L129" i="3"/>
  <c r="L128" i="3"/>
  <c r="L119" i="3"/>
  <c r="L115" i="3"/>
  <c r="L111" i="3"/>
  <c r="L99" i="3"/>
  <c r="L97" i="3"/>
  <c r="L62" i="3" l="1"/>
  <c r="L49" i="3"/>
  <c r="L39" i="3"/>
  <c r="L33" i="3"/>
  <c r="L32" i="3"/>
  <c r="L31" i="3"/>
  <c r="L42" i="3"/>
  <c r="L41" i="3"/>
  <c r="L40" i="3"/>
  <c r="L38" i="3"/>
  <c r="L37" i="3"/>
  <c r="L35" i="3"/>
  <c r="L34" i="3"/>
  <c r="L23" i="3"/>
  <c r="L18" i="3" s="1"/>
  <c r="L98" i="3" l="1"/>
  <c r="L100" i="3"/>
  <c r="L36" i="3"/>
  <c r="I132" i="3"/>
  <c r="I131" i="3"/>
  <c r="I129" i="3"/>
  <c r="I128" i="3"/>
  <c r="I99" i="3" l="1"/>
  <c r="I62" i="3" l="1"/>
  <c r="I57" i="3" s="1"/>
  <c r="I94" i="3" s="1"/>
  <c r="I49" i="3"/>
  <c r="I92" i="3" l="1"/>
  <c r="I44" i="3"/>
  <c r="I42" i="3"/>
  <c r="I41" i="3"/>
  <c r="I40" i="3"/>
  <c r="I39" i="3"/>
  <c r="I38" i="3"/>
  <c r="I37" i="3"/>
  <c r="I36" i="3"/>
  <c r="I35" i="3"/>
  <c r="I34" i="3"/>
  <c r="I33" i="3"/>
  <c r="I32" i="3"/>
  <c r="R62" i="3"/>
  <c r="R57" i="3" s="1"/>
  <c r="R41" i="3"/>
  <c r="I31" i="3" l="1"/>
  <c r="I100" i="3" s="1"/>
  <c r="I142" i="3"/>
  <c r="I119" i="3"/>
  <c r="I111" i="3"/>
  <c r="I115" i="3"/>
  <c r="I104" i="3"/>
  <c r="I88" i="3"/>
  <c r="F23" i="3"/>
  <c r="I30" i="14" l="1"/>
  <c r="R42" i="3" l="1"/>
  <c r="R40" i="3"/>
  <c r="R39" i="3"/>
  <c r="R38" i="3"/>
  <c r="R37" i="3"/>
  <c r="R35" i="3"/>
  <c r="R34" i="3"/>
  <c r="R33" i="3"/>
  <c r="R32" i="3"/>
  <c r="R49" i="3"/>
  <c r="R36" i="3" s="1"/>
  <c r="R18" i="3" l="1"/>
  <c r="F18" i="3"/>
  <c r="I23" i="3"/>
  <c r="I18" i="3" s="1"/>
  <c r="F50" i="14" l="1"/>
  <c r="F30" i="14" l="1"/>
  <c r="F131" i="3" l="1"/>
  <c r="F99" i="3" l="1"/>
  <c r="F97" i="3"/>
  <c r="F57" i="3"/>
  <c r="F94" i="3" s="1"/>
  <c r="F92" i="3" l="1"/>
  <c r="R44" i="3" l="1"/>
  <c r="F44" i="3"/>
  <c r="F104" i="3" s="1"/>
  <c r="R31" i="3" l="1"/>
  <c r="R86" i="3"/>
  <c r="F142" i="3"/>
  <c r="F143" i="3"/>
  <c r="F119" i="3"/>
  <c r="F111" i="3"/>
  <c r="F115" i="3"/>
  <c r="F88" i="3"/>
  <c r="F86" i="3"/>
  <c r="F33" i="3"/>
  <c r="F34" i="3"/>
  <c r="F35" i="3"/>
  <c r="F36" i="3"/>
  <c r="F37" i="3"/>
  <c r="F38" i="3"/>
  <c r="F39" i="3"/>
  <c r="F40" i="3"/>
  <c r="F41" i="3"/>
  <c r="F42" i="3"/>
  <c r="F32" i="3"/>
  <c r="F31" i="3"/>
  <c r="F100" i="3" l="1"/>
  <c r="F98" i="3"/>
  <c r="I97" i="3" l="1"/>
  <c r="I98" i="3" s="1"/>
  <c r="I86" i="3"/>
</calcChain>
</file>

<file path=xl/sharedStrings.xml><?xml version="1.0" encoding="utf-8"?>
<sst xmlns="http://schemas.openxmlformats.org/spreadsheetml/2006/main" count="332" uniqueCount="254">
  <si>
    <t>Electric Company ESG/Sustainability Quantitative Information</t>
  </si>
  <si>
    <t xml:space="preserve">Parent Company: </t>
  </si>
  <si>
    <t>NiSource, Inc.</t>
  </si>
  <si>
    <t xml:space="preserve">Operating Company(s): </t>
  </si>
  <si>
    <t>Northern Indiana Public Service Company (NIPSCO)</t>
  </si>
  <si>
    <t xml:space="preserve">Business Type(s): </t>
  </si>
  <si>
    <t>Vertically Integrated Electric Utility</t>
  </si>
  <si>
    <t>State(s) of Operation:</t>
  </si>
  <si>
    <t>Indiana</t>
  </si>
  <si>
    <t>State(s) with RPS Programs:</t>
  </si>
  <si>
    <t>None</t>
  </si>
  <si>
    <t xml:space="preserve">Regulatory Environment: </t>
  </si>
  <si>
    <t>Regulated</t>
  </si>
  <si>
    <t xml:space="preserve">Report Date: </t>
  </si>
  <si>
    <t>Baseline</t>
  </si>
  <si>
    <t>Projected</t>
  </si>
  <si>
    <t>Ref. No.</t>
  </si>
  <si>
    <t>Comments, Links, Additional Information, and Notes</t>
  </si>
  <si>
    <t>Portfolio</t>
  </si>
  <si>
    <t>Owned Nameplate Generation Capacity at End of Year (MW)</t>
  </si>
  <si>
    <t>See pages 45-46 of the NiSource Q1 2024 Form 10-Q for more information on NIPSCO's electric supply and generation transition, and see page 9 of NiSource's 1Q 2024 Supplemental Earnings Slides for more information on renewable energy projects.</t>
  </si>
  <si>
    <t xml:space="preserve">Coal </t>
  </si>
  <si>
    <t>Natural Gas</t>
  </si>
  <si>
    <t>Nuclear</t>
  </si>
  <si>
    <t>Petroleum</t>
  </si>
  <si>
    <t>Total Renewable Energy Resources</t>
  </si>
  <si>
    <t>1.5.1</t>
  </si>
  <si>
    <t>Biomass/Biogas</t>
  </si>
  <si>
    <t>1.5.2</t>
  </si>
  <si>
    <t>Geothermal</t>
  </si>
  <si>
    <t>1.5.3</t>
  </si>
  <si>
    <t>Hydroelectric</t>
  </si>
  <si>
    <t>1.5.4</t>
  </si>
  <si>
    <t>Solar</t>
  </si>
  <si>
    <t>1.5.5</t>
  </si>
  <si>
    <t>Wind</t>
  </si>
  <si>
    <t>Other (Battery storage)</t>
  </si>
  <si>
    <t xml:space="preserve">Net Generation - Owned &amp; Purchased (MWh) </t>
  </si>
  <si>
    <t>2030 values are from NIPSCO's 2021 Integrated Resource Plan (IRP) (preferred replacement portfolio) and will be updated when the 2024 IRP becomes available in Q4 2024.</t>
  </si>
  <si>
    <t>Click here for NIPSCO's Integrated Resource Plan information</t>
  </si>
  <si>
    <t>NIPSCO has sold, and may in the future sell, renewable energy credits from its renewable generation to third parties to offset customer costs.</t>
  </si>
  <si>
    <t>2.5.1</t>
  </si>
  <si>
    <t>2.5.2</t>
  </si>
  <si>
    <t>2.5.3</t>
  </si>
  <si>
    <t>2.5.4</t>
  </si>
  <si>
    <t>2.5.5</t>
  </si>
  <si>
    <t>Other</t>
  </si>
  <si>
    <t>2.i</t>
  </si>
  <si>
    <t xml:space="preserve">Owned Net Generation (MWh) </t>
  </si>
  <si>
    <t>2.1.i</t>
  </si>
  <si>
    <t>2.2.i</t>
  </si>
  <si>
    <t>2.3.i</t>
  </si>
  <si>
    <t>2.4.i</t>
  </si>
  <si>
    <t>2.5.i</t>
  </si>
  <si>
    <t>2.5.1.i</t>
  </si>
  <si>
    <t>2.5.2.i</t>
  </si>
  <si>
    <t>2.5.3.i</t>
  </si>
  <si>
    <t>2.5.4.i</t>
  </si>
  <si>
    <t>2.5.5.i</t>
  </si>
  <si>
    <t>2.6.i</t>
  </si>
  <si>
    <t>2.ii</t>
  </si>
  <si>
    <t xml:space="preserve">Purchased Net Generation (MWh) </t>
  </si>
  <si>
    <t>2.1.ii</t>
  </si>
  <si>
    <t>2.2.ii</t>
  </si>
  <si>
    <t>2.3.ii</t>
  </si>
  <si>
    <t>2.4.ii</t>
  </si>
  <si>
    <t>2.5.ii</t>
  </si>
  <si>
    <t>2.5.1.ii</t>
  </si>
  <si>
    <t>2.5.2.ii</t>
  </si>
  <si>
    <t>2.5.3.ii</t>
  </si>
  <si>
    <t>2.5.4.ii</t>
  </si>
  <si>
    <t>2.5.5.ii</t>
  </si>
  <si>
    <t>2.6.ii</t>
  </si>
  <si>
    <t>Other (purchase from MISO)</t>
  </si>
  <si>
    <t>Capital Expenditures and Energy Efficiency</t>
  </si>
  <si>
    <t>Total Annual Capital Expenditures (nominal dollars)</t>
  </si>
  <si>
    <t>Annual Electricity Savings from Energy Efficiency Measures (MWh)</t>
  </si>
  <si>
    <t>Annual Investment in Electric Energy Efficiency Programs (nominal dollars)</t>
  </si>
  <si>
    <t>Retail Electric Customer Count at End of Year</t>
  </si>
  <si>
    <t xml:space="preserve">Commercial </t>
  </si>
  <si>
    <t xml:space="preserve">Industrial </t>
  </si>
  <si>
    <t>Residential</t>
  </si>
  <si>
    <t>Emissions</t>
  </si>
  <si>
    <t>GHG Emissions</t>
  </si>
  <si>
    <t>Owned Generation</t>
  </si>
  <si>
    <t>5.1.1</t>
  </si>
  <si>
    <t>CO2 Emissions (metric tons)</t>
  </si>
  <si>
    <t>Actual figures include electric line transmission losses.</t>
  </si>
  <si>
    <t>5.1.1.2</t>
  </si>
  <si>
    <t xml:space="preserve">CO2 Emissions Intensity (metric tons/net MWh) </t>
  </si>
  <si>
    <t>5.1.2</t>
  </si>
  <si>
    <t>CO2e Emissions (metric tons)</t>
  </si>
  <si>
    <t>5.1.2.1</t>
  </si>
  <si>
    <t xml:space="preserve">CO2e Emissions Intensity (metric tons/net MWh) </t>
  </si>
  <si>
    <t>Purchased Power</t>
  </si>
  <si>
    <t>5.2.1</t>
  </si>
  <si>
    <t>5.2.1.1</t>
  </si>
  <si>
    <t>5.2.2</t>
  </si>
  <si>
    <t>5.2.2.1</t>
  </si>
  <si>
    <t>Owned Generation + Purchased Power</t>
  </si>
  <si>
    <t>5.3.1</t>
  </si>
  <si>
    <t>Owned + Purchased Generation CO2 Emissions (metric tons)</t>
  </si>
  <si>
    <t>5.3.1.1</t>
  </si>
  <si>
    <t xml:space="preserve">Owned + Purchased Generation CO2 Emissions Intensity (metric tons/net MWh) </t>
  </si>
  <si>
    <t>5.3.2</t>
  </si>
  <si>
    <t>Owned + Purchased Generation CO2e Emissions (metric tons)</t>
  </si>
  <si>
    <t>5.3.2.1</t>
  </si>
  <si>
    <t xml:space="preserve">Owned + Purchased Generation CO2e Emissions Intensity (metric tons/net MWh) </t>
  </si>
  <si>
    <t>Sulfur Hexafluoride (SF6)</t>
  </si>
  <si>
    <t>5.4.1</t>
  </si>
  <si>
    <t>SF6 Emissions (metric tons CO2e)</t>
  </si>
  <si>
    <t>5.4.2</t>
  </si>
  <si>
    <t>Leak rate of SF6 (metric tons CO2e/net MWh)</t>
  </si>
  <si>
    <t>Nitrogen Oxide (NOx), Sulfur Dioxide (SO2), Mercury (Hg)</t>
  </si>
  <si>
    <t>Generation basis for calculation</t>
  </si>
  <si>
    <t>Total</t>
  </si>
  <si>
    <t>Nitrogen Oxide (NOx)</t>
  </si>
  <si>
    <t>6.2.1</t>
  </si>
  <si>
    <t>NOx Emissions (metric tons)</t>
  </si>
  <si>
    <t>6.2.2</t>
  </si>
  <si>
    <t>NOx Emissions Intensity (metric tons/net MWh)</t>
  </si>
  <si>
    <t>Sulfur Dioxide (SO2)</t>
  </si>
  <si>
    <t>6.3.1</t>
  </si>
  <si>
    <t>SO2 Emissions (metric tons)</t>
  </si>
  <si>
    <t>6.3.2</t>
  </si>
  <si>
    <t>SO2 Emissions Intensity (metric tons/net MWh)</t>
  </si>
  <si>
    <t>Mercury (Hg)</t>
  </si>
  <si>
    <t>6.4.1</t>
  </si>
  <si>
    <t>Hg Emissions (kg)</t>
  </si>
  <si>
    <t>6.4.2</t>
  </si>
  <si>
    <t>Hg Emissions Intensity (kg/net MWh)</t>
  </si>
  <si>
    <t>Note:  CO2e is calculated using global warming potentials from the IPCC Fifth Assessment Report.</t>
  </si>
  <si>
    <t>Resources</t>
  </si>
  <si>
    <t>Human Resources</t>
  </si>
  <si>
    <t>Total Number of Employees</t>
  </si>
  <si>
    <t>Percentage of Women in Total Workforce</t>
  </si>
  <si>
    <t>Percentage of Minorities in Total Workforce</t>
  </si>
  <si>
    <t>Total Number on Board of Directors/Trustees</t>
  </si>
  <si>
    <t>Percentage of Women on Board of Directors/Trustees</t>
  </si>
  <si>
    <t>Percentage of Minorities on Board of Directors/Trustees</t>
  </si>
  <si>
    <t>Employee Safety Metrics</t>
  </si>
  <si>
    <t>7.7.1</t>
  </si>
  <si>
    <t>Recordable Incident Rate</t>
  </si>
  <si>
    <t>7.7.2</t>
  </si>
  <si>
    <t xml:space="preserve">Lost-time Case Rate </t>
  </si>
  <si>
    <t>7.7.3</t>
  </si>
  <si>
    <t>Days Away, Restricted, and Transfer (DART) Rate</t>
  </si>
  <si>
    <t>7.7.4</t>
  </si>
  <si>
    <t>Work-related Fatalities</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</si>
  <si>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</si>
  <si>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</si>
  <si>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</si>
  <si>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</si>
  <si>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</si>
  <si>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</si>
  <si>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 (MT)</t>
  </si>
  <si>
    <t>Percent of Coal Combustion Products Beneficially Used</t>
  </si>
  <si>
    <t>Includes bottom ash, fly ash, and gypsum</t>
  </si>
  <si>
    <t>Additional Metrics</t>
  </si>
  <si>
    <t>Employee Safety - NiSource</t>
  </si>
  <si>
    <t>Preventable Vehicle Collision (PVC) Rate</t>
  </si>
  <si>
    <t>Contractor Safety - NiSource</t>
  </si>
  <si>
    <t>Contractor Recordable Incident Rate</t>
  </si>
  <si>
    <t>Contractor Days Away, Restricted, and Transfer (DART) Rate</t>
  </si>
  <si>
    <t>Energy Reliability - NIPSCO</t>
  </si>
  <si>
    <t>Customer Average Interruption Duration Index (CAIDI) (minutes)</t>
  </si>
  <si>
    <t>Excludes major events</t>
  </si>
  <si>
    <t>System Average Interruption Frequency Index (SAIFI)</t>
  </si>
  <si>
    <t xml:space="preserve">© 2021 Edison Electric Institute.  All rights reserved.  </t>
  </si>
  <si>
    <t>Gas Company ESG/Sustainability Quantitative Information</t>
  </si>
  <si>
    <t>Columbia Gas of Kentucky
Columbia Gas of Maryland
Columbia Gas of Ohio
Columbia Gas of Pennsylvania
Columbia Gas of Virginia
Northern Indiana Public Service Company (NIPSCO)</t>
  </si>
  <si>
    <t>Natural gas distribution</t>
  </si>
  <si>
    <t>IN, KY, MD, OH, PA, VA</t>
  </si>
  <si>
    <t>Refer to the "Definitions" column for more information on each metric.</t>
  </si>
  <si>
    <t>Definitions</t>
  </si>
  <si>
    <t>Natural Gas Distribution</t>
  </si>
  <si>
    <t>METHANE EMISSIONS AND MITIGATION FROM DISTRIBUTION MAINS</t>
  </si>
  <si>
    <t>Number of Gas Distribution Customers</t>
  </si>
  <si>
    <t>Residential, commercial and industrial</t>
  </si>
  <si>
    <t>Distribution Mains in Service</t>
  </si>
  <si>
    <t>1.2.1</t>
  </si>
  <si>
    <r>
      <t xml:space="preserve">Plastic </t>
    </r>
    <r>
      <rPr>
        <i/>
        <sz val="11"/>
        <color theme="1"/>
        <rFont val="Calibri"/>
        <family val="2"/>
        <scheme val="minor"/>
      </rPr>
      <t>(miles)</t>
    </r>
  </si>
  <si>
    <t>As reported to DOT PHMSA and under 40 CFR 98, Subpart W.  Columbia Gas of Maryland is below the reporting threshold for 40 CFR Part 98, Subpart W.  However, for transparency and data completeness we are including its data.</t>
  </si>
  <si>
    <t>1.2.2</t>
  </si>
  <si>
    <r>
      <t xml:space="preserve">Cathodically Protected Steel - Bare &amp; Coated </t>
    </r>
    <r>
      <rPr>
        <i/>
        <sz val="11"/>
        <color theme="1"/>
        <rFont val="Calibri"/>
        <family val="2"/>
        <scheme val="minor"/>
      </rPr>
      <t>(miles)</t>
    </r>
  </si>
  <si>
    <t>1.2.3</t>
  </si>
  <si>
    <r>
      <t xml:space="preserve">Unprotected Steel - Bare &amp; Coated </t>
    </r>
    <r>
      <rPr>
        <i/>
        <sz val="11"/>
        <color theme="1"/>
        <rFont val="Calibri"/>
        <family val="2"/>
        <scheme val="minor"/>
      </rPr>
      <t>(miles)</t>
    </r>
  </si>
  <si>
    <t>1.2.4</t>
  </si>
  <si>
    <r>
      <t xml:space="preserve">Cast Iron / Wrought Iron - without upgrades </t>
    </r>
    <r>
      <rPr>
        <i/>
        <sz val="11"/>
        <color theme="1"/>
        <rFont val="Calibri"/>
        <family val="2"/>
        <scheme val="minor"/>
      </rPr>
      <t>(miles)</t>
    </r>
  </si>
  <si>
    <t xml:space="preserve">Distribution CO2e Fugitive Emissions </t>
  </si>
  <si>
    <r>
      <t xml:space="preserve">CO2e Fugitive Methane Emissions from Gas Distribution Operations </t>
    </r>
    <r>
      <rPr>
        <i/>
        <sz val="11"/>
        <rFont val="Calibri"/>
        <family val="2"/>
        <scheme val="minor"/>
      </rPr>
      <t>(metric tons)</t>
    </r>
  </si>
  <si>
    <t>As reported under 40 CFR 98, Subpart W.  Global warming potentials from the IPCC Fourth Assessment Report (AR4).  Columbia Gas of Maryland is below the reporting threshold for 40 CFR Part 98, Subpart W.  However, for transparency and data completeness we are including its data.</t>
  </si>
  <si>
    <r>
      <t xml:space="preserve">CH4 Fugitive Methane Emissions from Gas Distribution Operations </t>
    </r>
    <r>
      <rPr>
        <i/>
        <sz val="11"/>
        <rFont val="Calibri"/>
        <family val="2"/>
        <scheme val="minor"/>
      </rPr>
      <t>(metric tons)</t>
    </r>
  </si>
  <si>
    <t>2.2.1</t>
  </si>
  <si>
    <t>CH4 Fugitive Methane Emissions from Gas Distribution Operations (MMSCF/year)</t>
  </si>
  <si>
    <r>
      <t>Annual Natural Gas Throughput from Gas Distribution Operations in thousands of standard cubic feet (</t>
    </r>
    <r>
      <rPr>
        <i/>
        <sz val="11"/>
        <rFont val="Calibri"/>
        <family val="2"/>
        <scheme val="minor"/>
      </rPr>
      <t>Mscf/year</t>
    </r>
    <r>
      <rPr>
        <sz val="11"/>
        <rFont val="Calibri"/>
        <family val="2"/>
        <scheme val="minor"/>
      </rPr>
      <t>)</t>
    </r>
  </si>
  <si>
    <t>2.3.1</t>
  </si>
  <si>
    <t>Annual Methane Gas Throughput from Gas Distribution Operations in millions of standard cubic feet (MMscf/year)</t>
  </si>
  <si>
    <t>Eq. W-32A of 40 CFR 98.233(r) defines methane concentration for the natural gas distribution industry segment as 1 (i.e., 100%).</t>
  </si>
  <si>
    <r>
      <t xml:space="preserve">Fugitive Methane Emissions Rate (Percent </t>
    </r>
    <r>
      <rPr>
        <i/>
        <sz val="11"/>
        <rFont val="Calibri"/>
        <family val="2"/>
        <scheme val="minor"/>
      </rPr>
      <t>MMscf of Methane Emissions per MMscf of Methane Throughput</t>
    </r>
    <r>
      <rPr>
        <sz val="11"/>
        <rFont val="Calibri"/>
        <family val="2"/>
        <scheme val="minor"/>
      </rPr>
      <t>)</t>
    </r>
  </si>
  <si>
    <t>Natural Gas Transmission and Storage</t>
  </si>
  <si>
    <t>Onshore Natural Gas Transmission Compression Methane Emissions</t>
  </si>
  <si>
    <t>Emissions are below 40 CFR Part 98, Subpart W reporting thresholds.</t>
  </si>
  <si>
    <t>Underground Natural Gas Storage Methane Emissions</t>
  </si>
  <si>
    <t>Onshore Natural Gas Transmission Pipeline Blowdowns</t>
  </si>
  <si>
    <t>Transmission Pipeline Blowdown Vent Stacks (metric tons/year)</t>
  </si>
  <si>
    <t>NIPSCO reduced these emissions by more than 96% between 2016 and 2019, and is now below 40 CFR Part 98, Subpart W reporting thresholds.</t>
  </si>
  <si>
    <t>Transmission Pipeline Blowdown Vent Stacks (CO2e/year)</t>
  </si>
  <si>
    <t>Transmission Pipeline Blowdown Vent Stacks (MSCF/year)</t>
  </si>
  <si>
    <t>Additional Metrics (Optional)</t>
  </si>
  <si>
    <t>METHANE EMISSIONS FROM NATURAL GAS OPERATIONS (using EPA GHGI Emission Factors)</t>
  </si>
  <si>
    <r>
      <t xml:space="preserve">Fugitive Methane Emissions from Gas Mains and Service Lines </t>
    </r>
    <r>
      <rPr>
        <i/>
        <sz val="11"/>
        <rFont val="Calibri"/>
        <family val="2"/>
        <scheme val="minor"/>
      </rPr>
      <t>(metric tons CO2e)</t>
    </r>
  </si>
  <si>
    <t>Emissions data based on factors from EPA’s Inventory of U.S. GHG Emissions and Sinks: 1990-2022 (April 2024).  Global warming potentials from the IPCC Fifth Assessment Report (AR5).</t>
  </si>
  <si>
    <r>
      <t xml:space="preserve">Other Methane Emissions </t>
    </r>
    <r>
      <rPr>
        <i/>
        <sz val="11"/>
        <rFont val="Calibri"/>
        <family val="2"/>
        <scheme val="minor"/>
      </rPr>
      <t>(metric tons CO2e)</t>
    </r>
  </si>
  <si>
    <r>
      <t xml:space="preserve">Natural Gas Operations Methane Emissions </t>
    </r>
    <r>
      <rPr>
        <i/>
        <sz val="11"/>
        <rFont val="Calibri"/>
        <family val="2"/>
        <scheme val="minor"/>
      </rPr>
      <t>(metric tons CO2e)</t>
    </r>
  </si>
  <si>
    <t>NATURAL GAS SUSTAINABILITY INITIATIVE (NGSI) Methane Emissions Intensity Protocol</t>
  </si>
  <si>
    <t>Total Methane Emissions, GHGRP emission factors (metric tons)</t>
  </si>
  <si>
    <t>Total Methane Emissions, GHG Inventory emission factors (metric tons)</t>
  </si>
  <si>
    <t>Natural Gas Delivered to End Users, As Reported (Mscf)</t>
  </si>
  <si>
    <t>Natural Gas Delivered to End Users, Normalized (Mscf)</t>
  </si>
  <si>
    <t>Methane Content of Delivered Natural Gas, Reported (%)</t>
  </si>
  <si>
    <t>Methane Content of Delivered Natural Gas, Normalized (%)</t>
  </si>
  <si>
    <t>NGSI Methane Emissions Intensity, GHGRP emission factors (%)</t>
  </si>
  <si>
    <t>Normalized NGSI Methane Emissions Intensity, GHGRP emission factors (%)</t>
  </si>
  <si>
    <t>NGSI Methane Emissions Intensity, GHG Inventory emission factors (%)</t>
  </si>
  <si>
    <t>Normalized NGSI Methane Emissions Intensity, GHG Inventory emission factors (%)</t>
  </si>
  <si>
    <t>Goal Applicability</t>
  </si>
  <si>
    <t>Baseline Year</t>
  </si>
  <si>
    <t>Target 
Year</t>
  </si>
  <si>
    <t>Reduction Goal Description</t>
  </si>
  <si>
    <t>Source (URL)</t>
  </si>
  <si>
    <t>NiSource</t>
  </si>
  <si>
    <t>Goal of net zero greenhouse gas emissions by 2040 covering both Scope 1 and Scope 2 emissions</t>
  </si>
  <si>
    <t>https://www.nisource.com/community/caring-about-our-environment</t>
  </si>
  <si>
    <t>50% reduction in GHG emissions from all NiSource companies and activities (Scope 1)</t>
  </si>
  <si>
    <t>90%+ reduction in GHG emissions from all NiSource companies and activities (Scope 1)</t>
  </si>
  <si>
    <t>NIPSCO Gas and Columbia Gas Companies</t>
  </si>
  <si>
    <t>50% reduction in methane emissions from our gas distribution companies' mains and services (Scope 1)</t>
  </si>
  <si>
    <t>50%+ reduction in methane emissions from our gas distribution companies' mains and services (Scope 1)</t>
  </si>
  <si>
    <t>NIPSCO Electric</t>
  </si>
  <si>
    <t>50% reduction in GHG emissions from our electric generation portfolio (Scope 1)</t>
  </si>
  <si>
    <t>90% reduction in NOx, SO2, and Hg emissions from our electric generation portfolio</t>
  </si>
  <si>
    <t>90% reduction in water withdrawal from our electric generation portfolio</t>
  </si>
  <si>
    <t>90% reduction in waste water discharge from our electric generation portfolio</t>
  </si>
  <si>
    <t>60% reduction in coal ash generated from our electric generation portfolio</t>
  </si>
  <si>
    <t>90%+ reduction in GHG emission from our electric generation portfolio (Scope 1)</t>
  </si>
  <si>
    <t>99% reduction in NOx, SO2, and Hg emissions from our electric generation portfolio</t>
  </si>
  <si>
    <t>99% reduction in water withdrawal from our electric generation portfolio</t>
  </si>
  <si>
    <t>99% reduction in waste water discharge from our electric generation portfolio</t>
  </si>
  <si>
    <t>100% reduction in coal ash generated from our electric generation portfolio</t>
  </si>
  <si>
    <t>Fossil: Fossil Fuel Generation Only</t>
  </si>
  <si>
    <t>Fossil</t>
  </si>
  <si>
    <t>Total: Total System Generation</t>
  </si>
  <si>
    <t>Other: Other (please specify in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</si>
</sst>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3" formatCode="_(* #,##0.00_);_(* \(#,##0.00\);_(* &quot;-&quot;??_);_(@_)"/>
    <numFmt numFmtId="164" formatCode="#,##0.000"/>
    <numFmt numFmtId="165" formatCode="#,##0.000000"/>
    <numFmt numFmtId="166" formatCode="#,##0.0"/>
    <numFmt numFmtId="167" formatCode="#,##0.00000"/>
    <numFmt numFmtId="168" formatCode="0.0%"/>
    <numFmt numFmtId="169" formatCode="#,##0.0000"/>
    <numFmt numFmtId="170" formatCode="#,##0.0000000"/>
  </numFmts>
  <fonts count="32">
    <font>
      <sz val="11"/>
      <color theme="1"/>
      <name val="Calibri"/>
      <family val="2"/>
      <scheme val="minor"/>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i/>
      <sz val="11"/>
      <color theme="1"/>
      <name val="Calibri"/>
      <family val="2"/>
      <scheme val="minor"/>
    </font>
    <font>
      <sz val="11"/>
      <name val="Calibri"/>
      <family val="2"/>
      <scheme val="minor"/>
    </font>
    <font>
      <u/>
      <sz val="11"/>
      <color theme="1"/>
      <name val="Calibri"/>
      <family val="2"/>
      <scheme val="minor"/>
    </font>
    <font>
      <sz val="10"/>
      <color theme="1"/>
      <name val="Arial"/>
      <family val="2"/>
    </font>
    <font>
      <sz val="11"/>
      <color theme="1"/>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sz val="11"/>
      <color rgb="FF0000FF"/>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b/>
      <i/>
      <u/>
      <sz val="14"/>
      <name val="Calibri"/>
      <family val="2"/>
      <scheme val="minor"/>
    </font>
    <font>
      <i/>
      <sz val="10"/>
      <color theme="1"/>
      <name val="Calibri"/>
      <family val="2"/>
      <scheme val="minor"/>
    </font>
    <font>
      <u/>
      <sz val="11"/>
      <color theme="10"/>
      <name val="Calibri"/>
      <family val="2"/>
      <scheme val="minor"/>
    </font>
    <font>
      <sz val="10"/>
      <color theme="1"/>
      <name val="Calibri"/>
      <family val="2"/>
    </font>
  </fonts>
  <fills count="11">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C000"/>
        <bgColor indexed="64"/>
      </patternFill>
    </fill>
    <fill>
      <patternFill patternType="solid">
        <fgColor theme="0" tint="-0.249977111117893"/>
        <bgColor indexed="64"/>
      </patternFill>
    </fill>
    <fill>
      <patternFill patternType="solid">
        <fgColor rgb="FFDAEEF3"/>
        <bgColor indexed="64"/>
      </patternFill>
    </fill>
  </fills>
  <borders count="25">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5">
    <xf numFmtId="0" fontId="0" fillId="0" borderId="0"/>
    <xf numFmtId="0" fontId="9" fillId="0" borderId="0"/>
    <xf numFmtId="9" fontId="10" fillId="0" borderId="0" applyFont="0" applyFill="0" applyBorder="0" applyAlignment="0" applyProtection="0"/>
    <xf numFmtId="43" fontId="10" fillId="0" borderId="0" applyFont="0" applyFill="0" applyBorder="0" applyAlignment="0" applyProtection="0"/>
    <xf numFmtId="0" fontId="30" fillId="0" borderId="0" applyNumberFormat="0" applyFill="0" applyBorder="0" applyAlignment="0" applyProtection="0"/>
  </cellStyleXfs>
  <cellXfs count="354">
    <xf numFmtId="0" fontId="0" fillId="0" borderId="0" xfId="0"/>
    <xf numFmtId="0" fontId="1" fillId="0" borderId="0" xfId="0" applyFont="1" applyAlignment="1">
      <alignment horizontal="left"/>
    </xf>
    <xf numFmtId="0" fontId="0" fillId="0" borderId="3" xfId="0" applyBorder="1"/>
    <xf numFmtId="0" fontId="2" fillId="0" borderId="0" xfId="0" applyFo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1" fillId="0" borderId="0" xfId="0" applyFont="1"/>
    <xf numFmtId="0" fontId="1"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4" fillId="3" borderId="0" xfId="0" applyFont="1" applyFill="1"/>
    <xf numFmtId="0" fontId="3" fillId="3" borderId="0" xfId="0" applyFont="1" applyFill="1"/>
    <xf numFmtId="0" fontId="1" fillId="2" borderId="0" xfId="0" applyFont="1" applyFill="1" applyAlignment="1">
      <alignment horizontal="center" vertical="center"/>
    </xf>
    <xf numFmtId="0" fontId="1" fillId="4" borderId="6" xfId="0" applyFont="1" applyFill="1" applyBorder="1" applyAlignment="1">
      <alignment horizontal="center" vertical="center"/>
    </xf>
    <xf numFmtId="0" fontId="0" fillId="0" borderId="0" xfId="0" applyAlignment="1">
      <alignment horizontal="left"/>
    </xf>
    <xf numFmtId="0" fontId="3" fillId="3" borderId="0" xfId="0" applyFont="1" applyFill="1" applyAlignment="1">
      <alignment horizontal="left"/>
    </xf>
    <xf numFmtId="0" fontId="0" fillId="0" borderId="1" xfId="0" applyBorder="1" applyAlignment="1">
      <alignment horizontal="left"/>
    </xf>
    <xf numFmtId="0" fontId="0" fillId="0" borderId="0" xfId="0" applyAlignment="1">
      <alignment vertical="top"/>
    </xf>
    <xf numFmtId="0" fontId="0" fillId="0" borderId="0" xfId="0" applyAlignment="1">
      <alignment vertical="top" wrapText="1"/>
    </xf>
    <xf numFmtId="0" fontId="0" fillId="0" borderId="5" xfId="0" applyBorder="1" applyAlignment="1">
      <alignment vertical="top"/>
    </xf>
    <xf numFmtId="0" fontId="0" fillId="0" borderId="1" xfId="0" applyBorder="1" applyAlignment="1">
      <alignment vertical="top"/>
    </xf>
    <xf numFmtId="0" fontId="0" fillId="0" borderId="1" xfId="0" applyBorder="1" applyAlignment="1">
      <alignment horizontal="left" indent="4"/>
    </xf>
    <xf numFmtId="0" fontId="5" fillId="0" borderId="0" xfId="0" applyFont="1" applyAlignment="1">
      <alignment horizontal="left"/>
    </xf>
    <xf numFmtId="0" fontId="0" fillId="2" borderId="0" xfId="0" applyFill="1" applyAlignment="1">
      <alignment horizontal="left"/>
    </xf>
    <xf numFmtId="0" fontId="0" fillId="2" borderId="3" xfId="0" applyFill="1" applyBorder="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center" vertical="center"/>
    </xf>
    <xf numFmtId="0" fontId="0" fillId="0" borderId="1" xfId="0" applyBorder="1" applyAlignment="1">
      <alignment vertical="center"/>
    </xf>
    <xf numFmtId="3" fontId="0" fillId="0" borderId="0" xfId="0" applyNumberFormat="1"/>
    <xf numFmtId="3" fontId="0" fillId="0" borderId="3" xfId="0" applyNumberFormat="1" applyBorder="1"/>
    <xf numFmtId="42" fontId="0" fillId="0" borderId="0" xfId="0" applyNumberFormat="1"/>
    <xf numFmtId="42" fontId="0" fillId="0" borderId="3" xfId="0" applyNumberFormat="1" applyBorder="1"/>
    <xf numFmtId="3" fontId="0" fillId="0" borderId="1" xfId="0" applyNumberFormat="1" applyBorder="1"/>
    <xf numFmtId="3" fontId="0" fillId="0" borderId="5" xfId="0" applyNumberFormat="1" applyBorder="1"/>
    <xf numFmtId="3" fontId="3" fillId="3" borderId="0" xfId="0" applyNumberFormat="1" applyFont="1" applyFill="1"/>
    <xf numFmtId="3" fontId="0" fillId="0" borderId="0" xfId="0" applyNumberFormat="1" applyAlignment="1">
      <alignment horizontal="left" indent="2"/>
    </xf>
    <xf numFmtId="164" fontId="0" fillId="0" borderId="0" xfId="0" applyNumberFormat="1"/>
    <xf numFmtId="164" fontId="0" fillId="0" borderId="3" xfId="0" applyNumberFormat="1" applyBorder="1"/>
    <xf numFmtId="165" fontId="0" fillId="0" borderId="0" xfId="0" applyNumberFormat="1"/>
    <xf numFmtId="165" fontId="0" fillId="0" borderId="3" xfId="0" applyNumberFormat="1" applyBorder="1"/>
    <xf numFmtId="166" fontId="0" fillId="0" borderId="0" xfId="0" applyNumberFormat="1"/>
    <xf numFmtId="166" fontId="0" fillId="0" borderId="3" xfId="0" applyNumberFormat="1" applyBorder="1"/>
    <xf numFmtId="0" fontId="0" fillId="0" borderId="11" xfId="0" applyBorder="1"/>
    <xf numFmtId="0" fontId="0" fillId="0" borderId="10" xfId="0" applyBorder="1"/>
    <xf numFmtId="0" fontId="0" fillId="0" borderId="12" xfId="0" applyBorder="1"/>
    <xf numFmtId="0" fontId="0" fillId="0" borderId="0" xfId="0" applyAlignment="1">
      <alignment horizontal="left" indent="6"/>
    </xf>
    <xf numFmtId="0" fontId="1" fillId="0" borderId="0" xfId="0" applyFont="1" applyAlignment="1">
      <alignment horizontal="left" indent="2"/>
    </xf>
    <xf numFmtId="0" fontId="1" fillId="0" borderId="3" xfId="0" applyFont="1" applyBorder="1"/>
    <xf numFmtId="3" fontId="1" fillId="0" borderId="0" xfId="0" applyNumberFormat="1" applyFont="1"/>
    <xf numFmtId="3" fontId="1" fillId="0" borderId="3" xfId="0" applyNumberFormat="1" applyFont="1" applyBorder="1"/>
    <xf numFmtId="165" fontId="0" fillId="0" borderId="10" xfId="0" applyNumberFormat="1" applyBorder="1"/>
    <xf numFmtId="3" fontId="0" fillId="0" borderId="10" xfId="0" applyNumberFormat="1" applyBorder="1"/>
    <xf numFmtId="9" fontId="0" fillId="0" borderId="0" xfId="2" applyFont="1"/>
    <xf numFmtId="9" fontId="0" fillId="0" borderId="3" xfId="2" applyFont="1" applyBorder="1"/>
    <xf numFmtId="0" fontId="1" fillId="0" borderId="0" xfId="0" applyFont="1" applyAlignment="1">
      <alignment horizontal="left" indent="6"/>
    </xf>
    <xf numFmtId="0" fontId="11" fillId="0" borderId="0" xfId="1" applyFont="1"/>
    <xf numFmtId="0" fontId="12" fillId="0" borderId="0" xfId="0" applyFont="1"/>
    <xf numFmtId="0" fontId="1" fillId="0" borderId="0" xfId="0" applyFont="1" applyAlignment="1">
      <alignment vertical="top"/>
    </xf>
    <xf numFmtId="0" fontId="0" fillId="0" borderId="15" xfId="0" applyBorder="1" applyAlignment="1">
      <alignment vertical="top"/>
    </xf>
    <xf numFmtId="0" fontId="7" fillId="0" borderId="0" xfId="0" applyFont="1" applyAlignment="1">
      <alignment vertical="top"/>
    </xf>
    <xf numFmtId="0" fontId="7" fillId="0" borderId="15" xfId="0" applyFont="1" applyBorder="1" applyAlignment="1">
      <alignment vertical="top"/>
    </xf>
    <xf numFmtId="0" fontId="19" fillId="0" borderId="0" xfId="0" applyFont="1" applyAlignment="1">
      <alignment vertical="top"/>
    </xf>
    <xf numFmtId="0" fontId="14" fillId="0" borderId="0" xfId="0" applyFont="1" applyAlignment="1">
      <alignment vertical="center"/>
    </xf>
    <xf numFmtId="0" fontId="15" fillId="0" borderId="0" xfId="0" applyFont="1" applyAlignment="1">
      <alignment vertical="top"/>
    </xf>
    <xf numFmtId="0" fontId="24" fillId="0" borderId="0" xfId="0" applyFont="1" applyAlignment="1">
      <alignment vertical="center"/>
    </xf>
    <xf numFmtId="0" fontId="1" fillId="0" borderId="0" xfId="0" applyFont="1" applyAlignment="1">
      <alignment vertical="top" wrapText="1"/>
    </xf>
    <xf numFmtId="0" fontId="16" fillId="0" borderId="0" xfId="0" applyFont="1" applyAlignment="1">
      <alignment vertical="top" wrapText="1"/>
    </xf>
    <xf numFmtId="0" fontId="1" fillId="5" borderId="0" xfId="0" applyFont="1" applyFill="1" applyAlignment="1">
      <alignment vertical="top" wrapText="1"/>
    </xf>
    <xf numFmtId="14" fontId="15" fillId="5" borderId="0" xfId="0" applyNumberFormat="1" applyFont="1" applyFill="1" applyAlignment="1">
      <alignment horizontal="center" vertical="top"/>
    </xf>
    <xf numFmtId="0" fontId="1" fillId="5" borderId="0" xfId="0" applyFont="1" applyFill="1" applyAlignment="1">
      <alignment horizontal="left" vertical="top"/>
    </xf>
    <xf numFmtId="0" fontId="0" fillId="5" borderId="0" xfId="0" applyFill="1" applyAlignment="1">
      <alignment vertical="top"/>
    </xf>
    <xf numFmtId="14" fontId="5" fillId="5" borderId="0" xfId="0" applyNumberFormat="1" applyFont="1" applyFill="1" applyAlignment="1">
      <alignment horizontal="left" vertical="top"/>
    </xf>
    <xf numFmtId="0" fontId="2" fillId="5" borderId="0" xfId="0" applyFont="1" applyFill="1"/>
    <xf numFmtId="0" fontId="1" fillId="5" borderId="0" xfId="0" applyFont="1" applyFill="1" applyAlignment="1">
      <alignment horizontal="left"/>
    </xf>
    <xf numFmtId="0" fontId="0" fillId="5" borderId="0" xfId="0" applyFill="1" applyAlignment="1">
      <alignment horizontal="left"/>
    </xf>
    <xf numFmtId="0" fontId="0" fillId="5" borderId="0" xfId="0" applyFill="1"/>
    <xf numFmtId="43" fontId="0" fillId="0" borderId="0" xfId="3" applyFont="1" applyFill="1" applyBorder="1"/>
    <xf numFmtId="43" fontId="7" fillId="0" borderId="0" xfId="3" applyFont="1" applyFill="1" applyBorder="1"/>
    <xf numFmtId="0" fontId="7" fillId="0" borderId="0" xfId="0" applyFont="1"/>
    <xf numFmtId="0" fontId="1" fillId="6" borderId="6" xfId="0" applyFont="1" applyFill="1" applyBorder="1" applyAlignment="1">
      <alignment horizontal="left" vertical="top"/>
    </xf>
    <xf numFmtId="0" fontId="1" fillId="6" borderId="6" xfId="0" applyFont="1" applyFill="1" applyBorder="1" applyAlignment="1">
      <alignment horizontal="center" vertical="center"/>
    </xf>
    <xf numFmtId="0" fontId="1" fillId="5" borderId="3" xfId="0" applyFont="1" applyFill="1" applyBorder="1" applyAlignment="1">
      <alignment vertical="top"/>
    </xf>
    <xf numFmtId="0" fontId="17" fillId="7" borderId="0" xfId="0" applyFont="1" applyFill="1" applyAlignment="1">
      <alignment vertical="top"/>
    </xf>
    <xf numFmtId="0" fontId="0" fillId="7" borderId="0" xfId="0" applyFill="1"/>
    <xf numFmtId="0" fontId="0" fillId="0" borderId="1" xfId="0" applyBorder="1" applyAlignment="1">
      <alignment horizontal="left" vertical="top"/>
    </xf>
    <xf numFmtId="0" fontId="23" fillId="0" borderId="1" xfId="0" applyFont="1" applyBorder="1"/>
    <xf numFmtId="0" fontId="5" fillId="0" borderId="0" xfId="0" applyFont="1" applyAlignment="1">
      <alignment vertical="top" wrapText="1"/>
    </xf>
    <xf numFmtId="0" fontId="0" fillId="0" borderId="15" xfId="0" applyBorder="1" applyAlignment="1">
      <alignment horizontal="center" vertical="top"/>
    </xf>
    <xf numFmtId="0" fontId="0" fillId="0" borderId="14" xfId="0" applyBorder="1" applyAlignment="1">
      <alignment vertical="top"/>
    </xf>
    <xf numFmtId="0" fontId="17" fillId="7" borderId="15" xfId="0" applyFont="1" applyFill="1" applyBorder="1" applyAlignment="1">
      <alignment vertical="top"/>
    </xf>
    <xf numFmtId="0" fontId="7" fillId="0" borderId="1" xfId="0" applyFont="1" applyBorder="1" applyAlignment="1">
      <alignment vertical="top"/>
    </xf>
    <xf numFmtId="0" fontId="7" fillId="0" borderId="14" xfId="0" applyFont="1" applyBorder="1" applyAlignment="1">
      <alignment vertical="top"/>
    </xf>
    <xf numFmtId="0" fontId="7" fillId="0" borderId="1" xfId="0" applyFont="1" applyBorder="1" applyAlignment="1">
      <alignment vertical="top" wrapText="1"/>
    </xf>
    <xf numFmtId="0" fontId="25" fillId="0" borderId="0" xfId="0" applyFont="1" applyAlignment="1">
      <alignment vertical="top"/>
    </xf>
    <xf numFmtId="0" fontId="0" fillId="0" borderId="0" xfId="0" applyAlignment="1">
      <alignment horizontal="left" vertical="top"/>
    </xf>
    <xf numFmtId="0" fontId="4" fillId="7" borderId="1" xfId="0" applyFont="1" applyFill="1" applyBorder="1" applyAlignment="1">
      <alignment vertical="top"/>
    </xf>
    <xf numFmtId="0" fontId="17" fillId="7" borderId="1" xfId="0" applyFont="1" applyFill="1" applyBorder="1" applyAlignment="1">
      <alignment vertical="top"/>
    </xf>
    <xf numFmtId="0" fontId="0" fillId="7" borderId="1" xfId="0" applyFill="1" applyBorder="1"/>
    <xf numFmtId="0" fontId="3" fillId="7" borderId="0" xfId="0" applyFont="1" applyFill="1"/>
    <xf numFmtId="0" fontId="27" fillId="0" borderId="0" xfId="0" applyFont="1" applyAlignment="1">
      <alignment vertical="top" wrapText="1"/>
    </xf>
    <xf numFmtId="0" fontId="7" fillId="0" borderId="0" xfId="0" applyFont="1" applyAlignment="1">
      <alignment horizontal="left" vertical="top"/>
    </xf>
    <xf numFmtId="0" fontId="18" fillId="0" borderId="1" xfId="0" applyFont="1" applyBorder="1" applyAlignment="1">
      <alignment vertical="top" wrapText="1"/>
    </xf>
    <xf numFmtId="0" fontId="29" fillId="0" borderId="1" xfId="0" applyFont="1" applyBorder="1" applyAlignment="1">
      <alignment vertical="top"/>
    </xf>
    <xf numFmtId="0" fontId="0" fillId="7" borderId="0" xfId="0" applyFill="1" applyAlignment="1">
      <alignment horizontal="left"/>
    </xf>
    <xf numFmtId="0" fontId="24"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vertical="top" wrapText="1"/>
    </xf>
    <xf numFmtId="0" fontId="1" fillId="6" borderId="8" xfId="0" applyFont="1" applyFill="1" applyBorder="1" applyAlignment="1">
      <alignment horizontal="left" vertical="top"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horizontal="center" vertical="center" wrapText="1"/>
    </xf>
    <xf numFmtId="0" fontId="1" fillId="5" borderId="3" xfId="0" applyFont="1" applyFill="1" applyBorder="1" applyAlignment="1">
      <alignment horizontal="center" vertical="center"/>
    </xf>
    <xf numFmtId="0" fontId="17" fillId="7" borderId="1" xfId="0" applyFont="1" applyFill="1" applyBorder="1" applyAlignment="1">
      <alignment horizontal="center" vertical="center"/>
    </xf>
    <xf numFmtId="0" fontId="0" fillId="0" borderId="15" xfId="0" applyBorder="1" applyAlignment="1">
      <alignment horizontal="center" vertical="center"/>
    </xf>
    <xf numFmtId="0" fontId="7" fillId="0" borderId="15" xfId="0" applyFont="1" applyBorder="1" applyAlignment="1">
      <alignment horizontal="center" vertical="center"/>
    </xf>
    <xf numFmtId="0" fontId="17" fillId="7" borderId="15" xfId="0" applyFont="1" applyFill="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166"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20" fillId="0" borderId="1" xfId="0" applyFont="1" applyBorder="1" applyAlignment="1">
      <alignment vertical="top" wrapText="1"/>
    </xf>
    <xf numFmtId="0" fontId="19" fillId="0" borderId="1" xfId="0" applyFont="1" applyBorder="1" applyAlignment="1">
      <alignment vertical="top"/>
    </xf>
    <xf numFmtId="0" fontId="7" fillId="0" borderId="1" xfId="0" applyFont="1" applyBorder="1"/>
    <xf numFmtId="3" fontId="0" fillId="0" borderId="3" xfId="0" applyNumberFormat="1" applyBorder="1" applyAlignment="1">
      <alignment horizontal="center" vertical="center"/>
    </xf>
    <xf numFmtId="0" fontId="0" fillId="5" borderId="1" xfId="0" applyFill="1" applyBorder="1" applyAlignment="1">
      <alignment vertical="top"/>
    </xf>
    <xf numFmtId="0" fontId="0" fillId="5" borderId="5" xfId="0" applyFill="1" applyBorder="1" applyAlignment="1">
      <alignment vertical="top"/>
    </xf>
    <xf numFmtId="0" fontId="0" fillId="5" borderId="1" xfId="0" applyFill="1" applyBorder="1" applyAlignment="1">
      <alignment vertical="center"/>
    </xf>
    <xf numFmtId="0" fontId="0" fillId="5" borderId="1" xfId="0" applyFill="1" applyBorder="1" applyAlignment="1">
      <alignment horizontal="center" vertical="center"/>
    </xf>
    <xf numFmtId="0" fontId="0" fillId="5" borderId="5" xfId="0" applyFill="1" applyBorder="1" applyAlignment="1">
      <alignment horizontal="center" vertical="center"/>
    </xf>
    <xf numFmtId="0" fontId="0" fillId="5" borderId="1" xfId="0" applyFill="1" applyBorder="1"/>
    <xf numFmtId="0" fontId="0" fillId="5" borderId="13" xfId="0" applyFill="1" applyBorder="1"/>
    <xf numFmtId="0" fontId="0" fillId="5" borderId="15" xfId="0" applyFill="1" applyBorder="1"/>
    <xf numFmtId="0" fontId="0" fillId="5" borderId="14" xfId="0" applyFill="1" applyBorder="1"/>
    <xf numFmtId="0" fontId="0" fillId="0" borderId="4" xfId="0" applyBorder="1" applyAlignment="1">
      <alignment vertical="top"/>
    </xf>
    <xf numFmtId="0" fontId="0" fillId="0" borderId="3" xfId="0" applyBorder="1" applyAlignment="1">
      <alignment vertical="top"/>
    </xf>
    <xf numFmtId="0" fontId="7" fillId="0" borderId="5" xfId="0" applyFont="1" applyBorder="1" applyAlignment="1">
      <alignment vertical="top"/>
    </xf>
    <xf numFmtId="9" fontId="7" fillId="0" borderId="1" xfId="2" applyFont="1" applyFill="1" applyBorder="1" applyAlignment="1">
      <alignment horizontal="center" vertical="center"/>
    </xf>
    <xf numFmtId="9" fontId="7" fillId="0" borderId="14" xfId="2" applyFont="1" applyFill="1" applyBorder="1" applyAlignment="1">
      <alignment horizontal="center" vertical="center"/>
    </xf>
    <xf numFmtId="0" fontId="0" fillId="0" borderId="6" xfId="0" applyBorder="1"/>
    <xf numFmtId="0" fontId="1" fillId="8"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0" fillId="0" borderId="19" xfId="0" applyBorder="1"/>
    <xf numFmtId="0" fontId="8" fillId="0" borderId="0" xfId="0" applyFont="1"/>
    <xf numFmtId="0" fontId="7" fillId="0" borderId="0" xfId="0" applyFont="1" applyAlignment="1">
      <alignment horizontal="left" indent="2"/>
    </xf>
    <xf numFmtId="0" fontId="7" fillId="0" borderId="0" xfId="0" applyFont="1" applyAlignment="1">
      <alignment horizontal="left" indent="4"/>
    </xf>
    <xf numFmtId="0" fontId="0" fillId="0" borderId="20" xfId="0" applyBorder="1"/>
    <xf numFmtId="0" fontId="0" fillId="0" borderId="21" xfId="0" applyBorder="1"/>
    <xf numFmtId="0" fontId="13" fillId="0" borderId="0" xfId="0" applyFont="1"/>
    <xf numFmtId="0" fontId="15" fillId="0" borderId="0" xfId="0" applyFont="1" applyAlignment="1">
      <alignment horizontal="left" indent="2"/>
    </xf>
    <xf numFmtId="0" fontId="15" fillId="0" borderId="0" xfId="0" applyFont="1"/>
    <xf numFmtId="0" fontId="15" fillId="0" borderId="3" xfId="0" applyFont="1" applyBorder="1"/>
    <xf numFmtId="3" fontId="15" fillId="0" borderId="0" xfId="0" applyNumberFormat="1" applyFont="1"/>
    <xf numFmtId="3" fontId="15" fillId="0" borderId="3" xfId="0" applyNumberFormat="1" applyFont="1" applyBorder="1"/>
    <xf numFmtId="0" fontId="7" fillId="0" borderId="3" xfId="0" applyFont="1" applyBorder="1"/>
    <xf numFmtId="3" fontId="7" fillId="0" borderId="0" xfId="0" applyNumberFormat="1" applyFont="1"/>
    <xf numFmtId="3" fontId="7" fillId="0" borderId="3" xfId="0" applyNumberFormat="1" applyFont="1" applyBorder="1"/>
    <xf numFmtId="4" fontId="7" fillId="0" borderId="0" xfId="0" applyNumberFormat="1" applyFont="1"/>
    <xf numFmtId="4" fontId="7" fillId="0" borderId="3" xfId="0" applyNumberFormat="1" applyFont="1" applyBorder="1"/>
    <xf numFmtId="3" fontId="7" fillId="0" borderId="3" xfId="0" applyNumberFormat="1" applyFont="1" applyBorder="1" applyAlignment="1">
      <alignment horizontal="center" vertical="center"/>
    </xf>
    <xf numFmtId="9" fontId="7" fillId="0" borderId="0" xfId="2" applyFont="1" applyFill="1"/>
    <xf numFmtId="167" fontId="7" fillId="0" borderId="0" xfId="0" applyNumberFormat="1" applyFont="1"/>
    <xf numFmtId="0" fontId="0" fillId="0" borderId="0" xfId="0" applyAlignment="1">
      <alignment horizontal="left" indent="1"/>
    </xf>
    <xf numFmtId="0" fontId="7" fillId="0" borderId="0" xfId="0" applyFont="1" applyAlignment="1">
      <alignment horizontal="left" indent="1"/>
    </xf>
    <xf numFmtId="4" fontId="0" fillId="0" borderId="0" xfId="0" applyNumberFormat="1"/>
    <xf numFmtId="3" fontId="0" fillId="9" borderId="0" xfId="0" applyNumberFormat="1" applyFill="1"/>
    <xf numFmtId="14" fontId="0" fillId="0" borderId="0" xfId="0" applyNumberFormat="1" applyAlignment="1">
      <alignment horizontal="left" vertical="top" wrapText="1"/>
    </xf>
    <xf numFmtId="10" fontId="0" fillId="0" borderId="1" xfId="2" applyNumberFormat="1" applyFont="1" applyFill="1" applyBorder="1" applyAlignment="1">
      <alignment horizontal="center" vertical="center"/>
    </xf>
    <xf numFmtId="0" fontId="7" fillId="0" borderId="3" xfId="0" applyFont="1" applyBorder="1" applyAlignment="1">
      <alignment horizontal="left" vertical="top" indent="1"/>
    </xf>
    <xf numFmtId="9" fontId="0" fillId="9" borderId="0" xfId="2" applyFont="1" applyFill="1"/>
    <xf numFmtId="3" fontId="7" fillId="9" borderId="0" xfId="0" applyNumberFormat="1" applyFont="1" applyFill="1"/>
    <xf numFmtId="3" fontId="0" fillId="9" borderId="3" xfId="0" applyNumberFormat="1" applyFill="1" applyBorder="1"/>
    <xf numFmtId="0" fontId="0" fillId="9" borderId="3" xfId="0" applyFill="1" applyBorder="1"/>
    <xf numFmtId="42" fontId="0" fillId="9" borderId="0" xfId="0" applyNumberFormat="1" applyFill="1"/>
    <xf numFmtId="164" fontId="0" fillId="9" borderId="3" xfId="0" applyNumberFormat="1" applyFill="1" applyBorder="1"/>
    <xf numFmtId="165" fontId="0" fillId="9" borderId="3" xfId="0" applyNumberFormat="1" applyFill="1" applyBorder="1"/>
    <xf numFmtId="3" fontId="7" fillId="9" borderId="3" xfId="0" applyNumberFormat="1" applyFont="1" applyFill="1" applyBorder="1"/>
    <xf numFmtId="9" fontId="0" fillId="9" borderId="3" xfId="2" applyFont="1" applyFill="1" applyBorder="1"/>
    <xf numFmtId="0" fontId="7" fillId="9" borderId="15" xfId="0" applyFont="1" applyFill="1" applyBorder="1" applyAlignment="1">
      <alignment vertical="top"/>
    </xf>
    <xf numFmtId="0" fontId="0" fillId="9" borderId="15" xfId="0" applyFill="1" applyBorder="1" applyAlignment="1">
      <alignment horizontal="center" vertical="center"/>
    </xf>
    <xf numFmtId="0" fontId="0" fillId="9" borderId="3" xfId="0" applyFill="1" applyBorder="1" applyAlignment="1">
      <alignment horizontal="center" vertical="top"/>
    </xf>
    <xf numFmtId="0" fontId="0" fillId="9" borderId="3" xfId="0" applyFill="1" applyBorder="1" applyAlignment="1">
      <alignment vertical="top"/>
    </xf>
    <xf numFmtId="0" fontId="7" fillId="9" borderId="15" xfId="0" applyFont="1" applyFill="1" applyBorder="1" applyAlignment="1">
      <alignment horizontal="center" vertical="center"/>
    </xf>
    <xf numFmtId="0" fontId="7" fillId="9" borderId="3" xfId="0" applyFont="1" applyFill="1" applyBorder="1" applyAlignment="1">
      <alignment vertical="top"/>
    </xf>
    <xf numFmtId="9" fontId="7" fillId="9" borderId="14" xfId="2" applyFont="1" applyFill="1" applyBorder="1" applyAlignment="1">
      <alignment horizontal="center" vertical="center"/>
    </xf>
    <xf numFmtId="9" fontId="0" fillId="9" borderId="1" xfId="2" applyFont="1" applyFill="1" applyBorder="1" applyAlignment="1">
      <alignment horizontal="center" vertical="center"/>
    </xf>
    <xf numFmtId="0" fontId="7" fillId="9" borderId="5" xfId="0" applyFont="1" applyFill="1" applyBorder="1" applyAlignment="1">
      <alignment vertical="top"/>
    </xf>
    <xf numFmtId="3" fontId="0" fillId="9" borderId="3" xfId="0" applyNumberFormat="1" applyFill="1" applyBorder="1" applyAlignment="1">
      <alignment horizontal="center" vertical="center"/>
    </xf>
    <xf numFmtId="0" fontId="7" fillId="0" borderId="1" xfId="0" applyFont="1" applyBorder="1" applyAlignment="1">
      <alignment horizontal="left" vertical="top" indent="1"/>
    </xf>
    <xf numFmtId="0" fontId="7" fillId="0" borderId="5" xfId="0" applyFont="1" applyBorder="1" applyAlignment="1">
      <alignment horizontal="left" vertical="top" indent="1"/>
    </xf>
    <xf numFmtId="3" fontId="0" fillId="9" borderId="1" xfId="0" applyNumberFormat="1" applyFill="1" applyBorder="1"/>
    <xf numFmtId="3" fontId="0" fillId="9" borderId="1" xfId="0" applyNumberFormat="1" applyFill="1" applyBorder="1" applyAlignment="1">
      <alignment horizontal="center" vertical="center"/>
    </xf>
    <xf numFmtId="3" fontId="0" fillId="9" borderId="5" xfId="0" applyNumberFormat="1" applyFill="1" applyBorder="1" applyAlignment="1">
      <alignment horizontal="center" vertical="center"/>
    </xf>
    <xf numFmtId="3" fontId="0" fillId="9" borderId="5" xfId="0" applyNumberFormat="1" applyFill="1" applyBorder="1"/>
    <xf numFmtId="9" fontId="0" fillId="0" borderId="0" xfId="2" applyFont="1" applyFill="1"/>
    <xf numFmtId="1" fontId="7" fillId="0" borderId="0" xfId="0" applyNumberFormat="1" applyFont="1"/>
    <xf numFmtId="164" fontId="0" fillId="9" borderId="0" xfId="0" applyNumberFormat="1" applyFill="1"/>
    <xf numFmtId="165" fontId="0" fillId="9" borderId="0" xfId="0" applyNumberFormat="1" applyFill="1"/>
    <xf numFmtId="0" fontId="0" fillId="0" borderId="3" xfId="0" applyBorder="1" applyAlignment="1">
      <alignment horizontal="center" vertical="top"/>
    </xf>
    <xf numFmtId="0" fontId="7" fillId="0" borderId="3" xfId="0" applyFont="1" applyBorder="1" applyAlignment="1">
      <alignment vertical="top"/>
    </xf>
    <xf numFmtId="10"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7" fillId="9" borderId="1" xfId="0" applyFont="1" applyFill="1" applyBorder="1" applyAlignment="1">
      <alignment vertical="top"/>
    </xf>
    <xf numFmtId="3" fontId="7" fillId="9" borderId="15" xfId="0" applyNumberFormat="1" applyFont="1" applyFill="1" applyBorder="1"/>
    <xf numFmtId="3" fontId="7" fillId="0" borderId="15" xfId="0" applyNumberFormat="1" applyFont="1" applyBorder="1"/>
    <xf numFmtId="166" fontId="0" fillId="9" borderId="0" xfId="0" applyNumberFormat="1" applyFill="1"/>
    <xf numFmtId="166" fontId="0" fillId="9" borderId="3" xfId="0" applyNumberFormat="1" applyFill="1" applyBorder="1"/>
    <xf numFmtId="169" fontId="7" fillId="0" borderId="0" xfId="0" applyNumberFormat="1" applyFont="1"/>
    <xf numFmtId="3" fontId="1" fillId="9" borderId="0" xfId="0" applyNumberFormat="1" applyFont="1" applyFill="1"/>
    <xf numFmtId="0" fontId="0" fillId="2" borderId="4" xfId="0" applyFill="1" applyBorder="1" applyAlignment="1">
      <alignment horizontal="left" vertical="center"/>
    </xf>
    <xf numFmtId="0" fontId="1" fillId="4" borderId="6" xfId="0" applyFont="1" applyFill="1" applyBorder="1" applyAlignment="1">
      <alignment vertical="center"/>
    </xf>
    <xf numFmtId="0" fontId="0" fillId="2" borderId="5" xfId="0" applyFill="1" applyBorder="1" applyAlignment="1">
      <alignment horizontal="left" vertical="center"/>
    </xf>
    <xf numFmtId="0" fontId="0" fillId="0" borderId="3" xfId="0" applyBorder="1" applyAlignment="1">
      <alignment horizontal="left"/>
    </xf>
    <xf numFmtId="0" fontId="3" fillId="3" borderId="3" xfId="0" applyFont="1" applyFill="1" applyBorder="1" applyAlignment="1">
      <alignment horizontal="left"/>
    </xf>
    <xf numFmtId="0" fontId="7" fillId="2" borderId="3" xfId="0" applyFont="1" applyFill="1" applyBorder="1" applyAlignment="1">
      <alignment vertical="top" wrapText="1"/>
    </xf>
    <xf numFmtId="0" fontId="30" fillId="2" borderId="3" xfId="4" applyNumberFormat="1" applyFill="1" applyBorder="1" applyAlignment="1">
      <alignment vertical="top" wrapText="1"/>
    </xf>
    <xf numFmtId="0" fontId="0" fillId="2" borderId="3" xfId="0" applyFill="1" applyBorder="1" applyAlignment="1">
      <alignment vertical="top" wrapText="1"/>
    </xf>
    <xf numFmtId="0" fontId="5" fillId="0" borderId="3" xfId="0" applyFont="1" applyBorder="1" applyAlignment="1">
      <alignment horizontal="left"/>
    </xf>
    <xf numFmtId="0" fontId="0" fillId="0" borderId="3" xfId="0" applyBorder="1" applyAlignment="1">
      <alignment vertical="top" wrapText="1"/>
    </xf>
    <xf numFmtId="0" fontId="0" fillId="0" borderId="5" xfId="0" applyBorder="1" applyAlignment="1">
      <alignment horizontal="left"/>
    </xf>
    <xf numFmtId="0" fontId="1" fillId="0" borderId="3" xfId="0" applyFont="1" applyBorder="1" applyAlignment="1">
      <alignment horizontal="left"/>
    </xf>
    <xf numFmtId="0" fontId="0" fillId="2" borderId="3" xfId="0" applyFill="1" applyBorder="1" applyAlignment="1">
      <alignment horizontal="left"/>
    </xf>
    <xf numFmtId="0" fontId="15" fillId="0" borderId="3" xfId="0" applyFont="1" applyBorder="1" applyAlignment="1">
      <alignment horizontal="left"/>
    </xf>
    <xf numFmtId="0" fontId="7" fillId="0" borderId="3" xfId="0" applyFont="1" applyBorder="1" applyAlignment="1">
      <alignment horizontal="left"/>
    </xf>
    <xf numFmtId="0" fontId="7" fillId="0" borderId="3" xfId="0" applyFont="1" applyBorder="1" applyAlignment="1">
      <alignment horizontal="left" vertical="center" wrapText="1"/>
    </xf>
    <xf numFmtId="0" fontId="0" fillId="0" borderId="3" xfId="0" applyBorder="1" applyAlignment="1">
      <alignment horizontal="left" indent="2"/>
    </xf>
    <xf numFmtId="0" fontId="7" fillId="0" borderId="3" xfId="0" applyFont="1" applyBorder="1" applyAlignment="1">
      <alignment horizontal="left" vertical="top"/>
    </xf>
    <xf numFmtId="0" fontId="7" fillId="0" borderId="0" xfId="0" applyFont="1" applyAlignment="1">
      <alignment horizontal="left"/>
    </xf>
    <xf numFmtId="170" fontId="0" fillId="0" borderId="0" xfId="0" applyNumberFormat="1"/>
    <xf numFmtId="4" fontId="0" fillId="0" borderId="3" xfId="0" applyNumberFormat="1" applyBorder="1"/>
    <xf numFmtId="0" fontId="0" fillId="2" borderId="13" xfId="0" applyFill="1" applyBorder="1" applyAlignment="1">
      <alignment horizontal="left"/>
    </xf>
    <xf numFmtId="0" fontId="1" fillId="2" borderId="15" xfId="0" applyFont="1" applyFill="1" applyBorder="1" applyAlignment="1">
      <alignment horizontal="center"/>
    </xf>
    <xf numFmtId="0" fontId="0" fillId="2" borderId="15" xfId="0" applyFill="1" applyBorder="1" applyAlignment="1">
      <alignment horizontal="left"/>
    </xf>
    <xf numFmtId="0" fontId="0" fillId="2" borderId="14" xfId="0" applyFill="1" applyBorder="1" applyAlignment="1">
      <alignment horizontal="left"/>
    </xf>
    <xf numFmtId="0" fontId="0" fillId="0" borderId="15" xfId="0" applyBorder="1" applyAlignment="1">
      <alignment horizontal="left"/>
    </xf>
    <xf numFmtId="0" fontId="3" fillId="3" borderId="15" xfId="0" applyFont="1" applyFill="1" applyBorder="1" applyAlignment="1">
      <alignment horizontal="left"/>
    </xf>
    <xf numFmtId="0" fontId="1" fillId="0" borderId="15" xfId="0" applyFont="1" applyBorder="1" applyAlignment="1">
      <alignment horizontal="left"/>
    </xf>
    <xf numFmtId="0" fontId="0" fillId="0" borderId="14" xfId="0" applyBorder="1" applyAlignment="1">
      <alignment horizontal="left"/>
    </xf>
    <xf numFmtId="0" fontId="15" fillId="0" borderId="15" xfId="0" applyFont="1" applyBorder="1" applyAlignment="1">
      <alignment horizontal="left"/>
    </xf>
    <xf numFmtId="0" fontId="7" fillId="0" borderId="15" xfId="0" applyFont="1" applyBorder="1" applyAlignment="1">
      <alignment horizontal="left"/>
    </xf>
    <xf numFmtId="0" fontId="31" fillId="0" borderId="15" xfId="0" applyFont="1" applyBorder="1"/>
    <xf numFmtId="0" fontId="0" fillId="0" borderId="0" xfId="0" applyAlignment="1">
      <alignment horizontal="center" vertical="top"/>
    </xf>
    <xf numFmtId="0" fontId="0" fillId="5" borderId="13" xfId="0" applyFill="1" applyBorder="1" applyAlignment="1">
      <alignment vertical="top"/>
    </xf>
    <xf numFmtId="0" fontId="1" fillId="5" borderId="2" xfId="0" applyFont="1" applyFill="1" applyBorder="1" applyAlignment="1">
      <alignment vertical="top"/>
    </xf>
    <xf numFmtId="0" fontId="1" fillId="5" borderId="2" xfId="0" applyFont="1" applyFill="1" applyBorder="1" applyAlignment="1">
      <alignment vertical="top" wrapText="1"/>
    </xf>
    <xf numFmtId="0" fontId="1" fillId="5" borderId="4" xfId="0" applyFont="1" applyFill="1" applyBorder="1" applyAlignment="1">
      <alignment vertical="top" wrapText="1"/>
    </xf>
    <xf numFmtId="0" fontId="0" fillId="5" borderId="2" xfId="0" applyFill="1" applyBorder="1" applyAlignment="1">
      <alignment horizontal="center" vertical="center"/>
    </xf>
    <xf numFmtId="0" fontId="5" fillId="5" borderId="2" xfId="0" applyFont="1" applyFill="1" applyBorder="1" applyAlignment="1">
      <alignment horizontal="center" vertical="center"/>
    </xf>
    <xf numFmtId="0" fontId="1" fillId="5" borderId="4" xfId="0" applyFont="1" applyFill="1" applyBorder="1" applyAlignment="1">
      <alignment horizontal="center" vertical="center" wrapText="1"/>
    </xf>
    <xf numFmtId="0" fontId="0" fillId="5" borderId="15" xfId="0" applyFill="1" applyBorder="1" applyAlignment="1">
      <alignment horizontal="left" vertical="top"/>
    </xf>
    <xf numFmtId="0" fontId="1" fillId="5" borderId="0" xfId="0" applyFont="1" applyFill="1" applyAlignment="1">
      <alignment vertical="top"/>
    </xf>
    <xf numFmtId="0" fontId="1" fillId="5" borderId="0" xfId="0" applyFont="1" applyFill="1" applyAlignment="1">
      <alignment horizontal="center" vertical="center"/>
    </xf>
    <xf numFmtId="0" fontId="1" fillId="5" borderId="0" xfId="0" applyFont="1" applyFill="1" applyAlignment="1">
      <alignment horizontal="center" vertical="top"/>
    </xf>
    <xf numFmtId="0" fontId="1" fillId="5" borderId="0" xfId="0" applyFont="1" applyFill="1" applyAlignment="1">
      <alignment horizontal="left" vertical="top" wrapText="1"/>
    </xf>
    <xf numFmtId="0" fontId="0" fillId="5" borderId="0" xfId="0" applyFill="1" applyAlignment="1">
      <alignment horizontal="center" vertical="center"/>
    </xf>
    <xf numFmtId="0" fontId="5" fillId="5" borderId="0" xfId="0" applyFont="1" applyFill="1" applyAlignment="1">
      <alignment horizontal="center" vertical="center"/>
    </xf>
    <xf numFmtId="0" fontId="0" fillId="5" borderId="14" xfId="0" applyFill="1" applyBorder="1" applyAlignment="1">
      <alignment vertical="top"/>
    </xf>
    <xf numFmtId="0" fontId="0" fillId="0" borderId="0" xfId="0" applyAlignment="1">
      <alignment vertical="center"/>
    </xf>
    <xf numFmtId="0" fontId="26" fillId="7" borderId="14" xfId="0" applyFont="1" applyFill="1" applyBorder="1" applyAlignment="1">
      <alignment vertical="top"/>
    </xf>
    <xf numFmtId="0" fontId="17" fillId="7" borderId="5" xfId="0" applyFont="1" applyFill="1" applyBorder="1" applyAlignment="1">
      <alignment vertical="top"/>
    </xf>
    <xf numFmtId="0" fontId="1" fillId="0" borderId="15" xfId="0" applyFont="1" applyBorder="1" applyAlignment="1">
      <alignment horizontal="left" vertical="top"/>
    </xf>
    <xf numFmtId="0" fontId="28" fillId="0" borderId="0" xfId="0" applyFont="1" applyAlignment="1">
      <alignment horizontal="left" vertical="center" wrapText="1"/>
    </xf>
    <xf numFmtId="0" fontId="18" fillId="0" borderId="3" xfId="0" applyFont="1" applyBorder="1" applyAlignment="1">
      <alignment vertical="top"/>
    </xf>
    <xf numFmtId="0" fontId="18" fillId="0" borderId="0" xfId="0" applyFont="1" applyAlignment="1">
      <alignment vertical="top" wrapText="1"/>
    </xf>
    <xf numFmtId="0" fontId="0" fillId="0" borderId="15" xfId="0" applyBorder="1" applyAlignment="1">
      <alignment horizontal="left" vertical="top"/>
    </xf>
    <xf numFmtId="3" fontId="0" fillId="0" borderId="0" xfId="0" applyNumberFormat="1" applyAlignment="1">
      <alignment horizontal="center" vertical="center"/>
    </xf>
    <xf numFmtId="0" fontId="0" fillId="9" borderId="0" xfId="0" applyFill="1" applyAlignment="1">
      <alignment horizontal="center" vertical="top"/>
    </xf>
    <xf numFmtId="0" fontId="0" fillId="9" borderId="0" xfId="0" applyFill="1" applyAlignment="1">
      <alignment horizontal="center" vertical="center"/>
    </xf>
    <xf numFmtId="0" fontId="7" fillId="10" borderId="0" xfId="0" applyFont="1" applyFill="1" applyAlignment="1">
      <alignment horizontal="left" vertical="center" wrapText="1"/>
    </xf>
    <xf numFmtId="0" fontId="18" fillId="0" borderId="3" xfId="0" applyFont="1" applyBorder="1" applyAlignment="1">
      <alignment horizontal="left" vertical="top"/>
    </xf>
    <xf numFmtId="0" fontId="0" fillId="0" borderId="15" xfId="0" applyBorder="1" applyAlignment="1">
      <alignment horizontal="left" vertical="center"/>
    </xf>
    <xf numFmtId="0" fontId="20" fillId="0" borderId="0" xfId="0" applyFont="1" applyAlignment="1">
      <alignment vertical="top" wrapText="1"/>
    </xf>
    <xf numFmtId="0" fontId="0" fillId="9" borderId="0" xfId="0" applyFill="1" applyAlignment="1">
      <alignment vertical="top"/>
    </xf>
    <xf numFmtId="0" fontId="0" fillId="10" borderId="0" xfId="0" applyFill="1" applyAlignment="1">
      <alignment horizontal="left" vertical="center" wrapText="1"/>
    </xf>
    <xf numFmtId="1" fontId="0" fillId="0" borderId="0" xfId="0" applyNumberFormat="1" applyAlignment="1">
      <alignment horizontal="center" vertical="center"/>
    </xf>
    <xf numFmtId="0" fontId="7" fillId="9" borderId="0" xfId="0" applyFont="1" applyFill="1" applyAlignment="1">
      <alignment vertical="top"/>
    </xf>
    <xf numFmtId="0" fontId="7" fillId="0" borderId="15" xfId="0" quotePrefix="1" applyFont="1" applyBorder="1" applyAlignment="1">
      <alignment horizontal="left" vertical="center"/>
    </xf>
    <xf numFmtId="0" fontId="7" fillId="0" borderId="0" xfId="0" applyFont="1" applyAlignment="1">
      <alignment horizontal="left" vertical="center"/>
    </xf>
    <xf numFmtId="3" fontId="7" fillId="0" borderId="0" xfId="0" applyNumberFormat="1" applyFont="1" applyAlignment="1">
      <alignment horizontal="center" vertical="center"/>
    </xf>
    <xf numFmtId="0" fontId="19" fillId="0" borderId="3" xfId="0" applyFont="1" applyBorder="1" applyAlignment="1">
      <alignment vertical="top"/>
    </xf>
    <xf numFmtId="0" fontId="7" fillId="0" borderId="15" xfId="0" quotePrefix="1" applyFont="1" applyBorder="1" applyAlignment="1">
      <alignment horizontal="left" vertical="top"/>
    </xf>
    <xf numFmtId="0" fontId="7" fillId="0" borderId="15" xfId="0" applyFont="1" applyBorder="1" applyAlignment="1">
      <alignment horizontal="left" vertical="center"/>
    </xf>
    <xf numFmtId="0" fontId="7" fillId="0" borderId="14" xfId="0" applyFont="1" applyBorder="1" applyAlignment="1">
      <alignment horizontal="left" vertical="center"/>
    </xf>
    <xf numFmtId="0" fontId="26" fillId="7" borderId="15" xfId="0" applyFont="1" applyFill="1" applyBorder="1" applyAlignment="1">
      <alignment vertical="top"/>
    </xf>
    <xf numFmtId="0" fontId="4" fillId="7" borderId="0" xfId="0" applyFont="1" applyFill="1" applyAlignment="1">
      <alignment vertical="top"/>
    </xf>
    <xf numFmtId="0" fontId="17" fillId="7" borderId="0" xfId="0" applyFont="1" applyFill="1" applyAlignment="1">
      <alignment horizontal="center" vertical="center"/>
    </xf>
    <xf numFmtId="0" fontId="17" fillId="7" borderId="3" xfId="0" applyFont="1" applyFill="1" applyBorder="1" applyAlignment="1">
      <alignment vertical="top"/>
    </xf>
    <xf numFmtId="0" fontId="7" fillId="0" borderId="0" xfId="0" applyFont="1" applyAlignment="1">
      <alignment horizontal="center" vertical="center"/>
    </xf>
    <xf numFmtId="0" fontId="15" fillId="0" borderId="0" xfId="0" applyFont="1" applyAlignment="1">
      <alignment horizontal="left" vertical="top"/>
    </xf>
    <xf numFmtId="0" fontId="7" fillId="9" borderId="0" xfId="0" applyFont="1" applyFill="1" applyAlignment="1">
      <alignment horizontal="center" vertical="center"/>
    </xf>
    <xf numFmtId="0" fontId="15" fillId="0" borderId="15" xfId="0" quotePrefix="1" applyFont="1" applyBorder="1" applyAlignment="1">
      <alignment horizontal="left" vertical="top"/>
    </xf>
    <xf numFmtId="0" fontId="15" fillId="0" borderId="15" xfId="0" applyFont="1" applyBorder="1" applyAlignment="1">
      <alignment horizontal="left" vertical="top"/>
    </xf>
    <xf numFmtId="166" fontId="7" fillId="0" borderId="0" xfId="0" applyNumberFormat="1" applyFont="1" applyAlignment="1">
      <alignment horizontal="center" vertical="center"/>
    </xf>
    <xf numFmtId="0" fontId="21" fillId="0" borderId="0" xfId="0" applyFont="1" applyAlignment="1">
      <alignment vertical="top" wrapText="1"/>
    </xf>
    <xf numFmtId="0" fontId="7" fillId="0" borderId="15" xfId="0" applyFont="1" applyBorder="1" applyAlignment="1">
      <alignment horizontal="left" vertical="top"/>
    </xf>
    <xf numFmtId="166" fontId="7" fillId="9" borderId="0" xfId="0" applyNumberFormat="1" applyFont="1" applyFill="1" applyAlignment="1">
      <alignment horizontal="center" vertical="center"/>
    </xf>
    <xf numFmtId="0" fontId="7" fillId="0" borderId="14" xfId="0" applyFont="1" applyBorder="1" applyAlignment="1">
      <alignment horizontal="left" vertical="top"/>
    </xf>
    <xf numFmtId="0" fontId="19" fillId="0" borderId="5" xfId="0" applyFont="1" applyBorder="1" applyAlignment="1">
      <alignment vertical="top"/>
    </xf>
    <xf numFmtId="0" fontId="3" fillId="7" borderId="15" xfId="0" applyFont="1" applyFill="1" applyBorder="1" applyAlignment="1">
      <alignment horizontal="left"/>
    </xf>
    <xf numFmtId="0" fontId="4" fillId="7" borderId="0" xfId="0" applyFont="1" applyFill="1"/>
    <xf numFmtId="0" fontId="3" fillId="7" borderId="0" xfId="0" applyFont="1" applyFill="1" applyAlignment="1">
      <alignment horizontal="left"/>
    </xf>
    <xf numFmtId="0" fontId="3" fillId="7" borderId="3" xfId="0" applyFont="1" applyFill="1" applyBorder="1"/>
    <xf numFmtId="3" fontId="7" fillId="9" borderId="0" xfId="0" applyNumberFormat="1" applyFont="1" applyFill="1" applyAlignment="1">
      <alignment horizontal="center" vertical="center"/>
    </xf>
    <xf numFmtId="9" fontId="0" fillId="0" borderId="0" xfId="2" applyFont="1" applyFill="1" applyBorder="1"/>
    <xf numFmtId="9" fontId="7" fillId="0" borderId="0" xfId="2" applyFont="1" applyFill="1" applyBorder="1"/>
    <xf numFmtId="1" fontId="0" fillId="0" borderId="0" xfId="0" applyNumberFormat="1"/>
    <xf numFmtId="0" fontId="0" fillId="0" borderId="14" xfId="0" applyBorder="1" applyAlignment="1">
      <alignment horizontal="left" vertical="top"/>
    </xf>
    <xf numFmtId="0" fontId="29" fillId="0" borderId="5" xfId="0" applyFont="1" applyBorder="1" applyAlignment="1">
      <alignment vertical="top"/>
    </xf>
    <xf numFmtId="0" fontId="7" fillId="0" borderId="0" xfId="0" applyFont="1" applyAlignment="1">
      <alignment horizontal="left" vertical="top" indent="1"/>
    </xf>
    <xf numFmtId="3" fontId="0" fillId="9" borderId="0" xfId="0" applyNumberFormat="1" applyFill="1" applyAlignment="1">
      <alignment horizontal="center" vertical="center"/>
    </xf>
    <xf numFmtId="0" fontId="0" fillId="0" borderId="15" xfId="0" applyBorder="1"/>
    <xf numFmtId="168" fontId="0" fillId="0" borderId="0" xfId="2" applyNumberFormat="1" applyFont="1" applyFill="1" applyBorder="1" applyAlignment="1">
      <alignment horizontal="center" vertical="center"/>
    </xf>
    <xf numFmtId="10" fontId="0" fillId="0" borderId="0" xfId="0" applyNumberFormat="1" applyAlignment="1">
      <alignment horizontal="center" vertical="center"/>
    </xf>
    <xf numFmtId="10" fontId="0" fillId="0" borderId="0" xfId="2" applyNumberFormat="1" applyFont="1" applyFill="1" applyBorder="1" applyAlignment="1">
      <alignment horizontal="center" vertical="center"/>
    </xf>
    <xf numFmtId="0" fontId="0" fillId="0" borderId="14" xfId="0" applyBorder="1"/>
    <xf numFmtId="0" fontId="7" fillId="0" borderId="0" xfId="0" applyFont="1" applyAlignment="1">
      <alignment horizontal="left"/>
    </xf>
    <xf numFmtId="14" fontId="7" fillId="0" borderId="0" xfId="0" applyNumberFormat="1" applyFont="1" applyAlignment="1">
      <alignment horizontal="left"/>
    </xf>
    <xf numFmtId="0" fontId="0" fillId="0" borderId="1" xfId="0" applyBorder="1" applyAlignment="1">
      <alignment horizontal="left"/>
    </xf>
    <xf numFmtId="0" fontId="7" fillId="2" borderId="3" xfId="0" applyFont="1" applyFill="1" applyBorder="1" applyAlignment="1">
      <alignment horizontal="left"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165" fontId="0" fillId="0" borderId="9" xfId="0" applyNumberFormat="1" applyBorder="1" applyAlignment="1">
      <alignment horizontal="center"/>
    </xf>
    <xf numFmtId="0" fontId="0" fillId="0" borderId="9" xfId="0" applyBorder="1" applyAlignment="1">
      <alignment horizontal="center"/>
    </xf>
    <xf numFmtId="0" fontId="7" fillId="2" borderId="3" xfId="0" applyFont="1" applyFill="1" applyBorder="1" applyAlignment="1">
      <alignment horizontal="left" vertical="top" wrapText="1"/>
    </xf>
    <xf numFmtId="0" fontId="7" fillId="2" borderId="3" xfId="0" applyFont="1" applyFill="1" applyBorder="1" applyAlignment="1">
      <alignment horizontal="left" wrapText="1"/>
    </xf>
    <xf numFmtId="0" fontId="7" fillId="0" borderId="0" xfId="0" applyFont="1" applyAlignment="1">
      <alignment horizontal="left" vertical="center"/>
    </xf>
    <xf numFmtId="0" fontId="7" fillId="0" borderId="0" xfId="0" applyFont="1" applyAlignment="1">
      <alignment horizontal="left" vertical="top"/>
    </xf>
    <xf numFmtId="0" fontId="7" fillId="0" borderId="3" xfId="0" applyFont="1" applyBorder="1" applyAlignment="1">
      <alignment horizontal="left" vertical="top"/>
    </xf>
    <xf numFmtId="0" fontId="15" fillId="0" borderId="0" xfId="0" applyFont="1" applyAlignment="1">
      <alignment horizontal="left" vertical="top"/>
    </xf>
    <xf numFmtId="0" fontId="15" fillId="0" borderId="3" xfId="0" applyFont="1" applyBorder="1" applyAlignment="1">
      <alignment horizontal="left" vertical="top"/>
    </xf>
    <xf numFmtId="0" fontId="7" fillId="0" borderId="1" xfId="0" applyFont="1" applyBorder="1" applyAlignment="1">
      <alignment horizontal="left" vertical="top"/>
    </xf>
    <xf numFmtId="0" fontId="7" fillId="0" borderId="5" xfId="0" applyFont="1" applyBorder="1" applyAlignment="1">
      <alignment horizontal="left" vertical="top"/>
    </xf>
    <xf numFmtId="0" fontId="7" fillId="10" borderId="0" xfId="0" applyFont="1" applyFill="1" applyAlignment="1">
      <alignment horizontal="left" vertical="top" wrapText="1"/>
    </xf>
    <xf numFmtId="0" fontId="1" fillId="6" borderId="7" xfId="0" applyFont="1" applyFill="1" applyBorder="1" applyAlignment="1">
      <alignment horizontal="center" vertical="top"/>
    </xf>
    <xf numFmtId="0" fontId="1" fillId="6" borderId="8" xfId="0" applyFont="1" applyFill="1" applyBorder="1" applyAlignment="1">
      <alignment horizontal="center" vertical="top"/>
    </xf>
    <xf numFmtId="0" fontId="0" fillId="0" borderId="0" xfId="0" applyAlignment="1">
      <alignment horizontal="left" vertical="top"/>
    </xf>
    <xf numFmtId="0" fontId="0" fillId="0" borderId="0" xfId="0" applyAlignment="1">
      <alignment horizontal="left" vertical="center"/>
    </xf>
    <xf numFmtId="0" fontId="0" fillId="10" borderId="0" xfId="0" applyFill="1" applyAlignment="1">
      <alignment horizontal="left" vertical="center" wrapText="1"/>
    </xf>
    <xf numFmtId="0" fontId="0" fillId="5" borderId="0" xfId="0" applyFill="1" applyAlignment="1">
      <alignment horizontal="left" vertical="center" wrapText="1"/>
    </xf>
    <xf numFmtId="0" fontId="7" fillId="0" borderId="0" xfId="0" applyFont="1" applyAlignment="1">
      <alignment horizontal="left" vertical="top" indent="1"/>
    </xf>
    <xf numFmtId="0" fontId="7" fillId="0" borderId="3" xfId="0" applyFont="1" applyBorder="1" applyAlignment="1">
      <alignment horizontal="left" vertical="top" indent="1"/>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30" fillId="0" borderId="22" xfId="4" applyBorder="1" applyAlignment="1">
      <alignment horizontal="left" vertical="center"/>
    </xf>
    <xf numFmtId="0" fontId="30" fillId="0" borderId="23" xfId="4" applyBorder="1" applyAlignment="1">
      <alignment horizontal="left" vertical="center"/>
    </xf>
    <xf numFmtId="0" fontId="30" fillId="0" borderId="24" xfId="4" applyBorder="1" applyAlignment="1">
      <alignment horizontal="left" vertical="center"/>
    </xf>
  </cellXfs>
  <cellStyles count="5">
    <cellStyle name="Comma" xfId="3" builtinId="3"/>
    <cellStyle name="Hyperlink" xfId="4" builtinId="8"/>
    <cellStyle name="Normal" xfId="0" builtinId="0"/>
    <cellStyle name="Normal 2" xfId="1" xr:uid="{00000000-0005-0000-0000-000003000000}"/>
    <cellStyle name="Percent" xfId="2" builtinId="5"/>
  </cellStyles>
  <dxfs count="0"/>
  <tableStyles count="0" defaultTableStyle="TableStyleMedium2" defaultPivotStyle="PivotStyleMedium9"/>
  <colors>
    <mruColors>
      <color rgb="FFDAEEF3"/>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1112194</xdr:colOff>
      <xdr:row>0</xdr:row>
      <xdr:rowOff>619499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1147" y="155300"/>
          <a:ext cx="992104" cy="46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3" name="Picture 2"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693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ipsco.com/our-company/about-us/regulatory-information/ir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isource.com/community/caring-about-our-environ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pageSetUpPr fitToPage="1"/>
  </sheetPr>
  <dimension ref="A1:W168"/>
  <sheetViews>
    <sheetView zoomScale="90" zoomScaleNormal="90" zoomScaleSheetLayoutView="100" workbookViewId="0">
      <selection activeCell="B1" sqref="B1"/>
    </sheetView>
  </sheetViews>
  <sheetFormatPr defaultColWidth="9.140625" defaultRowHeight="15" outlineLevelRow="1"/>
  <cols>
    <col min="1" max="1" width="8.140625" style="19" bestFit="1" customWidth="1"/>
    <col min="2" max="2" width="29" customWidth="1"/>
    <col min="3" max="3" width="34.5703125" customWidth="1"/>
    <col min="4" max="5" width="2.140625" customWidth="1"/>
    <col min="6" max="6" width="14.5703125" bestFit="1" customWidth="1"/>
    <col min="7" max="8" width="2.140625" customWidth="1"/>
    <col min="9" max="9" width="14.5703125" customWidth="1"/>
    <col min="10" max="11" width="2.140625" customWidth="1"/>
    <col min="12" max="12" width="14.5703125" customWidth="1"/>
    <col min="13" max="14" width="2.140625" customWidth="1"/>
    <col min="15" max="15" width="14.7109375" customWidth="1"/>
    <col min="16" max="17" width="2.140625" customWidth="1"/>
    <col min="18" max="18" width="14.7109375" customWidth="1"/>
    <col min="19" max="20" width="2.140625" customWidth="1"/>
    <col min="21" max="21" width="87.85546875" style="19" customWidth="1"/>
    <col min="22" max="22" width="4.7109375" customWidth="1"/>
  </cols>
  <sheetData>
    <row r="1" spans="1:21" ht="56.25" customHeight="1">
      <c r="C1" s="69" t="s">
        <v>0</v>
      </c>
      <c r="D1" s="69"/>
      <c r="E1" s="69"/>
      <c r="F1" s="69"/>
      <c r="G1" s="69"/>
      <c r="H1" s="69"/>
      <c r="I1" s="69"/>
      <c r="J1" s="69"/>
      <c r="K1" s="69"/>
      <c r="L1" s="69"/>
      <c r="M1" s="69"/>
      <c r="N1" s="69"/>
      <c r="O1" s="69"/>
      <c r="P1" s="69"/>
      <c r="Q1" s="69"/>
      <c r="R1" s="69"/>
      <c r="S1" s="69"/>
      <c r="T1" s="69"/>
      <c r="U1" s="69"/>
    </row>
    <row r="2" spans="1:21">
      <c r="B2" s="8" t="s">
        <v>1</v>
      </c>
      <c r="C2" s="323" t="s">
        <v>2</v>
      </c>
      <c r="D2" s="323"/>
      <c r="E2" s="323"/>
      <c r="F2" s="323"/>
      <c r="G2" s="323"/>
      <c r="H2" s="323"/>
      <c r="I2" s="323"/>
      <c r="J2" s="323"/>
      <c r="K2" s="323"/>
      <c r="L2" s="323"/>
      <c r="M2" s="323"/>
      <c r="N2" s="323"/>
      <c r="O2" s="323"/>
      <c r="P2" s="323"/>
      <c r="Q2" s="3"/>
      <c r="R2" s="1"/>
      <c r="S2" s="3"/>
      <c r="T2" s="3"/>
    </row>
    <row r="3" spans="1:21">
      <c r="B3" s="8" t="s">
        <v>3</v>
      </c>
      <c r="C3" s="323" t="s">
        <v>4</v>
      </c>
      <c r="D3" s="323"/>
      <c r="E3" s="323"/>
      <c r="F3" s="323"/>
      <c r="G3" s="323"/>
      <c r="H3" s="323"/>
      <c r="I3" s="323"/>
      <c r="J3" s="323"/>
      <c r="K3" s="323"/>
      <c r="L3" s="323"/>
      <c r="M3" s="323"/>
      <c r="N3" s="323"/>
      <c r="O3" s="323"/>
      <c r="P3" s="323"/>
      <c r="Q3" s="3"/>
      <c r="R3" s="1"/>
      <c r="S3" s="3"/>
      <c r="T3" s="3"/>
    </row>
    <row r="4" spans="1:21">
      <c r="B4" s="8" t="s">
        <v>5</v>
      </c>
      <c r="C4" s="323" t="s">
        <v>6</v>
      </c>
      <c r="D4" s="323"/>
      <c r="E4" s="323"/>
      <c r="F4" s="323"/>
      <c r="G4" s="323"/>
      <c r="H4" s="323"/>
      <c r="I4" s="323"/>
      <c r="J4" s="323"/>
      <c r="K4" s="323"/>
      <c r="L4" s="323"/>
      <c r="M4" s="323"/>
      <c r="N4" s="323"/>
      <c r="O4" s="323"/>
      <c r="P4" s="323"/>
      <c r="Q4" s="3"/>
      <c r="R4" s="1"/>
      <c r="S4" s="3"/>
      <c r="T4" s="3"/>
    </row>
    <row r="5" spans="1:21">
      <c r="B5" s="8" t="s">
        <v>7</v>
      </c>
      <c r="C5" s="323" t="s">
        <v>8</v>
      </c>
      <c r="D5" s="323"/>
      <c r="E5" s="323"/>
      <c r="F5" s="323"/>
      <c r="G5" s="323"/>
      <c r="H5" s="323"/>
      <c r="I5" s="323"/>
      <c r="J5" s="323"/>
      <c r="K5" s="323"/>
      <c r="L5" s="323"/>
      <c r="M5" s="323"/>
      <c r="N5" s="323"/>
      <c r="O5" s="323"/>
      <c r="P5" s="323"/>
      <c r="Q5" s="3"/>
      <c r="R5" s="1"/>
      <c r="S5" s="3"/>
      <c r="T5" s="3"/>
    </row>
    <row r="6" spans="1:21">
      <c r="B6" s="8" t="s">
        <v>9</v>
      </c>
      <c r="C6" s="323" t="s">
        <v>10</v>
      </c>
      <c r="D6" s="323"/>
      <c r="E6" s="323"/>
      <c r="F6" s="323"/>
      <c r="G6" s="323"/>
      <c r="H6" s="323"/>
      <c r="I6" s="323"/>
      <c r="J6" s="323"/>
      <c r="K6" s="323"/>
      <c r="L6" s="323"/>
      <c r="M6" s="323"/>
      <c r="N6" s="323"/>
      <c r="O6" s="323"/>
      <c r="P6" s="323"/>
      <c r="Q6" s="3"/>
      <c r="R6" s="1"/>
      <c r="S6" s="3"/>
      <c r="T6" s="3"/>
    </row>
    <row r="7" spans="1:21">
      <c r="B7" s="8" t="s">
        <v>11</v>
      </c>
      <c r="C7" s="323" t="s">
        <v>12</v>
      </c>
      <c r="D7" s="323"/>
      <c r="E7" s="323"/>
      <c r="F7" s="323"/>
      <c r="G7" s="323"/>
      <c r="H7" s="323"/>
      <c r="I7" s="323"/>
      <c r="J7" s="323"/>
      <c r="K7" s="323"/>
      <c r="L7" s="323"/>
      <c r="M7" s="323"/>
      <c r="N7" s="323"/>
      <c r="O7" s="323"/>
      <c r="P7" s="323"/>
      <c r="Q7" s="3"/>
      <c r="R7" s="1"/>
      <c r="S7" s="3"/>
      <c r="T7" s="3"/>
    </row>
    <row r="8" spans="1:21">
      <c r="B8" s="8" t="s">
        <v>13</v>
      </c>
      <c r="C8" s="324">
        <v>45470</v>
      </c>
      <c r="D8" s="324"/>
      <c r="E8" s="324"/>
      <c r="F8" s="324"/>
      <c r="G8" s="324"/>
      <c r="H8" s="324"/>
      <c r="I8" s="324"/>
      <c r="J8" s="324"/>
      <c r="K8" s="324"/>
      <c r="L8" s="324"/>
      <c r="M8" s="324"/>
      <c r="N8" s="324"/>
      <c r="O8" s="324"/>
      <c r="P8" s="324"/>
      <c r="Q8" s="3"/>
      <c r="R8" s="1"/>
      <c r="S8" s="3"/>
      <c r="T8" s="3"/>
    </row>
    <row r="9" spans="1:21">
      <c r="B9" s="19"/>
      <c r="C9" s="325"/>
      <c r="D9" s="325"/>
      <c r="E9" s="325"/>
      <c r="F9" s="325"/>
      <c r="G9" s="325"/>
      <c r="H9" s="325"/>
      <c r="I9" s="325"/>
      <c r="J9" s="325"/>
      <c r="K9" s="325"/>
      <c r="L9" s="325"/>
      <c r="M9" s="325"/>
      <c r="N9" s="325"/>
      <c r="O9" s="325"/>
      <c r="P9" s="325"/>
    </row>
    <row r="10" spans="1:21" ht="6" customHeight="1">
      <c r="A10" s="238"/>
      <c r="B10" s="4"/>
      <c r="C10" s="4"/>
      <c r="D10" s="5"/>
      <c r="E10" s="4"/>
      <c r="F10" s="4"/>
      <c r="G10" s="5"/>
      <c r="H10" s="4"/>
      <c r="I10" s="4"/>
      <c r="J10" s="5"/>
      <c r="K10" s="4"/>
      <c r="L10" s="4"/>
      <c r="M10" s="5"/>
      <c r="N10" s="4"/>
      <c r="O10" s="4"/>
      <c r="P10" s="5"/>
      <c r="Q10" s="4"/>
      <c r="R10" s="4"/>
      <c r="S10" s="5"/>
      <c r="T10" s="4"/>
      <c r="U10" s="217"/>
    </row>
    <row r="11" spans="1:21">
      <c r="A11" s="239"/>
      <c r="B11" s="17"/>
      <c r="C11" s="17"/>
      <c r="D11" s="9"/>
      <c r="E11" s="17"/>
      <c r="F11" s="17" t="s">
        <v>14</v>
      </c>
      <c r="G11" s="9"/>
      <c r="H11" s="17"/>
      <c r="I11" s="17"/>
      <c r="J11" s="9"/>
      <c r="K11" s="17"/>
      <c r="L11" s="17"/>
      <c r="M11" s="9"/>
      <c r="N11" s="17"/>
      <c r="O11" s="17" t="s">
        <v>15</v>
      </c>
      <c r="P11" s="9"/>
      <c r="Q11" s="17"/>
      <c r="R11" s="17" t="s">
        <v>15</v>
      </c>
      <c r="S11" s="9"/>
      <c r="T11" s="17"/>
      <c r="U11" s="9"/>
    </row>
    <row r="12" spans="1:21">
      <c r="A12" s="18" t="s">
        <v>16</v>
      </c>
      <c r="B12" s="327"/>
      <c r="C12" s="328"/>
      <c r="D12" s="9"/>
      <c r="E12" s="17"/>
      <c r="F12" s="18">
        <v>2005</v>
      </c>
      <c r="G12" s="9"/>
      <c r="H12" s="17"/>
      <c r="I12" s="18">
        <v>2022</v>
      </c>
      <c r="J12" s="9"/>
      <c r="K12" s="17"/>
      <c r="L12" s="18">
        <v>2023</v>
      </c>
      <c r="M12" s="9"/>
      <c r="N12" s="17"/>
      <c r="O12" s="18">
        <v>2024</v>
      </c>
      <c r="P12" s="9"/>
      <c r="Q12" s="17"/>
      <c r="R12" s="18">
        <v>2030</v>
      </c>
      <c r="S12" s="9"/>
      <c r="T12" s="17"/>
      <c r="U12" s="218" t="s">
        <v>17</v>
      </c>
    </row>
    <row r="13" spans="1:21">
      <c r="A13" s="240"/>
      <c r="B13" s="28"/>
      <c r="C13" s="28"/>
      <c r="D13" s="29"/>
      <c r="E13" s="30"/>
      <c r="F13" s="31"/>
      <c r="G13" s="29"/>
      <c r="H13" s="30"/>
      <c r="I13" s="30"/>
      <c r="J13" s="29"/>
      <c r="K13" s="30"/>
      <c r="L13" s="30"/>
      <c r="M13" s="29"/>
      <c r="N13" s="30"/>
      <c r="O13" s="31"/>
      <c r="P13" s="29"/>
      <c r="Q13" s="30"/>
      <c r="R13" s="31"/>
      <c r="S13" s="29"/>
      <c r="T13" s="30"/>
      <c r="U13" s="29"/>
    </row>
    <row r="14" spans="1:21" ht="6" customHeight="1">
      <c r="A14" s="241"/>
      <c r="B14" s="6"/>
      <c r="C14" s="6"/>
      <c r="D14" s="7"/>
      <c r="E14" s="6"/>
      <c r="F14" s="6"/>
      <c r="G14" s="7"/>
      <c r="H14" s="6"/>
      <c r="I14" s="6"/>
      <c r="J14" s="7"/>
      <c r="K14" s="6"/>
      <c r="L14" s="6"/>
      <c r="M14" s="7"/>
      <c r="N14" s="6"/>
      <c r="O14" s="6"/>
      <c r="P14" s="7"/>
      <c r="Q14" s="6"/>
      <c r="R14" s="6"/>
      <c r="S14" s="7"/>
      <c r="T14" s="6"/>
      <c r="U14" s="219"/>
    </row>
    <row r="15" spans="1:21">
      <c r="A15" s="242"/>
      <c r="U15" s="220"/>
    </row>
    <row r="16" spans="1:21" ht="18.75">
      <c r="A16" s="243"/>
      <c r="B16" s="15" t="s">
        <v>18</v>
      </c>
      <c r="C16" s="16"/>
      <c r="D16" s="16"/>
      <c r="E16" s="16"/>
      <c r="F16" s="16"/>
      <c r="G16" s="16"/>
      <c r="H16" s="16"/>
      <c r="I16" s="16"/>
      <c r="J16" s="16"/>
      <c r="K16" s="16"/>
      <c r="L16" s="16"/>
      <c r="M16" s="16"/>
      <c r="N16" s="16"/>
      <c r="O16" s="16"/>
      <c r="P16" s="16"/>
      <c r="Q16" s="16"/>
      <c r="R16" s="16"/>
      <c r="S16" s="16"/>
      <c r="T16" s="16"/>
      <c r="U16" s="221"/>
    </row>
    <row r="17" spans="1:21">
      <c r="A17" s="242"/>
      <c r="D17" s="2"/>
      <c r="G17" s="2"/>
      <c r="J17" s="2"/>
      <c r="M17" s="2"/>
      <c r="P17" s="2"/>
      <c r="S17" s="2"/>
      <c r="U17" s="220"/>
    </row>
    <row r="18" spans="1:21">
      <c r="A18" s="244">
        <v>1</v>
      </c>
      <c r="B18" s="8" t="s">
        <v>19</v>
      </c>
      <c r="D18" s="2"/>
      <c r="F18" s="53">
        <f>SUM(F19:F23,F29)</f>
        <v>3338</v>
      </c>
      <c r="G18" s="2"/>
      <c r="I18" s="53">
        <f>SUM(I19:I23,I29)</f>
        <v>2454.3200000000002</v>
      </c>
      <c r="J18" s="52"/>
      <c r="K18" s="8"/>
      <c r="L18" s="53">
        <f>SUM(L19:L23,L29)</f>
        <v>2780</v>
      </c>
      <c r="M18" s="52"/>
      <c r="N18" s="8"/>
      <c r="O18" s="53">
        <f>SUM(O19:O23,O29)</f>
        <v>3040</v>
      </c>
      <c r="P18" s="52"/>
      <c r="Q18" s="8"/>
      <c r="R18" s="53">
        <f>SUM(R19:R23,R29)</f>
        <v>3000</v>
      </c>
      <c r="S18" s="2"/>
      <c r="U18" s="331" t="s">
        <v>20</v>
      </c>
    </row>
    <row r="19" spans="1:21">
      <c r="A19" s="242">
        <v>1.1000000000000001</v>
      </c>
      <c r="B19" s="10" t="s">
        <v>21</v>
      </c>
      <c r="D19" s="2"/>
      <c r="F19" s="33">
        <v>2574</v>
      </c>
      <c r="G19" s="34"/>
      <c r="H19" s="33"/>
      <c r="I19" s="33">
        <v>1346</v>
      </c>
      <c r="J19" s="34"/>
      <c r="K19" s="33"/>
      <c r="L19" s="33">
        <v>1177</v>
      </c>
      <c r="M19" s="34"/>
      <c r="N19" s="33"/>
      <c r="O19" s="33">
        <v>1177</v>
      </c>
      <c r="P19" s="2"/>
      <c r="Q19" s="33"/>
      <c r="R19" s="33">
        <v>0</v>
      </c>
      <c r="S19" s="2"/>
      <c r="U19" s="331"/>
    </row>
    <row r="20" spans="1:21">
      <c r="A20" s="242">
        <v>1.2</v>
      </c>
      <c r="B20" s="10" t="s">
        <v>22</v>
      </c>
      <c r="D20" s="2"/>
      <c r="F20" s="33">
        <v>748</v>
      </c>
      <c r="G20" s="34"/>
      <c r="H20" s="33"/>
      <c r="I20" s="33">
        <v>690</v>
      </c>
      <c r="J20" s="34"/>
      <c r="K20" s="33"/>
      <c r="L20" s="33">
        <v>718</v>
      </c>
      <c r="M20" s="34"/>
      <c r="N20" s="33"/>
      <c r="O20" s="33">
        <v>718</v>
      </c>
      <c r="P20" s="2"/>
      <c r="Q20" s="33"/>
      <c r="R20" s="33">
        <v>895</v>
      </c>
      <c r="S20" s="2"/>
      <c r="U20" s="331"/>
    </row>
    <row r="21" spans="1:21">
      <c r="A21" s="242">
        <v>1.3</v>
      </c>
      <c r="B21" s="10" t="s">
        <v>23</v>
      </c>
      <c r="D21" s="2"/>
      <c r="F21" s="33">
        <v>0</v>
      </c>
      <c r="G21" s="34"/>
      <c r="H21" s="33"/>
      <c r="I21" s="33">
        <v>0</v>
      </c>
      <c r="J21" s="34"/>
      <c r="K21" s="33"/>
      <c r="L21" s="33">
        <v>0</v>
      </c>
      <c r="M21" s="34"/>
      <c r="N21" s="33"/>
      <c r="O21" s="33">
        <v>0</v>
      </c>
      <c r="P21" s="2"/>
      <c r="Q21" s="33"/>
      <c r="R21" s="33">
        <v>0</v>
      </c>
      <c r="S21" s="2"/>
      <c r="U21" s="331"/>
    </row>
    <row r="22" spans="1:21">
      <c r="A22" s="242">
        <v>1.4</v>
      </c>
      <c r="B22" s="10" t="s">
        <v>24</v>
      </c>
      <c r="D22" s="2"/>
      <c r="F22" s="33">
        <v>0</v>
      </c>
      <c r="G22" s="34"/>
      <c r="H22" s="33"/>
      <c r="I22" s="33">
        <v>0</v>
      </c>
      <c r="J22" s="34"/>
      <c r="K22" s="33"/>
      <c r="L22" s="33">
        <v>0</v>
      </c>
      <c r="M22" s="34"/>
      <c r="N22" s="33"/>
      <c r="O22" s="33">
        <v>0</v>
      </c>
      <c r="P22" s="2"/>
      <c r="Q22" s="33"/>
      <c r="R22" s="33">
        <v>0</v>
      </c>
      <c r="S22" s="2"/>
      <c r="U22" s="331"/>
    </row>
    <row r="23" spans="1:21">
      <c r="A23" s="242">
        <v>1.5</v>
      </c>
      <c r="B23" s="10" t="s">
        <v>25</v>
      </c>
      <c r="D23" s="2"/>
      <c r="F23" s="33">
        <f>SUM(F24:F28)</f>
        <v>16</v>
      </c>
      <c r="G23" s="34"/>
      <c r="H23" s="33"/>
      <c r="I23" s="33">
        <f>SUM(I24:I28)</f>
        <v>418.32</v>
      </c>
      <c r="J23" s="34"/>
      <c r="K23" s="33"/>
      <c r="L23" s="33">
        <f>SUM(L24:L28)</f>
        <v>885</v>
      </c>
      <c r="M23" s="34"/>
      <c r="N23" s="33"/>
      <c r="O23" s="33">
        <f>SUM(O24:O28)</f>
        <v>1085</v>
      </c>
      <c r="P23" s="2"/>
      <c r="Q23" s="33"/>
      <c r="R23" s="33">
        <f>SUM(R24:R28)</f>
        <v>1970</v>
      </c>
      <c r="S23" s="2"/>
      <c r="U23" s="331"/>
    </row>
    <row r="24" spans="1:21">
      <c r="A24" s="242" t="s">
        <v>26</v>
      </c>
      <c r="B24" s="11" t="s">
        <v>27</v>
      </c>
      <c r="D24" s="2"/>
      <c r="F24" s="33">
        <v>0</v>
      </c>
      <c r="G24" s="34"/>
      <c r="H24" s="33"/>
      <c r="I24" s="33">
        <v>0</v>
      </c>
      <c r="J24" s="34"/>
      <c r="K24" s="33"/>
      <c r="L24" s="33">
        <v>0</v>
      </c>
      <c r="M24" s="34"/>
      <c r="N24" s="33"/>
      <c r="O24" s="33">
        <v>0</v>
      </c>
      <c r="P24" s="2"/>
      <c r="Q24" s="33"/>
      <c r="R24" s="33">
        <v>0</v>
      </c>
      <c r="S24" s="2"/>
      <c r="U24" s="331"/>
    </row>
    <row r="25" spans="1:21">
      <c r="A25" s="242" t="s">
        <v>28</v>
      </c>
      <c r="B25" s="11" t="s">
        <v>29</v>
      </c>
      <c r="D25" s="2"/>
      <c r="F25" s="33">
        <v>0</v>
      </c>
      <c r="G25" s="34"/>
      <c r="H25" s="33"/>
      <c r="I25" s="33">
        <v>0</v>
      </c>
      <c r="J25" s="34"/>
      <c r="K25" s="33"/>
      <c r="L25" s="33">
        <v>0</v>
      </c>
      <c r="M25" s="34"/>
      <c r="N25" s="33"/>
      <c r="O25" s="33">
        <v>0</v>
      </c>
      <c r="P25" s="2"/>
      <c r="Q25" s="33"/>
      <c r="R25" s="33">
        <v>0</v>
      </c>
      <c r="S25" s="2"/>
      <c r="U25" s="222"/>
    </row>
    <row r="26" spans="1:21">
      <c r="A26" s="242" t="s">
        <v>30</v>
      </c>
      <c r="B26" s="11" t="s">
        <v>31</v>
      </c>
      <c r="D26" s="2"/>
      <c r="F26" s="33">
        <v>16</v>
      </c>
      <c r="G26" s="34"/>
      <c r="H26" s="33"/>
      <c r="I26" s="33">
        <v>16</v>
      </c>
      <c r="J26" s="34"/>
      <c r="K26" s="33"/>
      <c r="L26" s="33">
        <v>16</v>
      </c>
      <c r="M26" s="34"/>
      <c r="N26" s="33"/>
      <c r="O26" s="33">
        <v>16</v>
      </c>
      <c r="P26" s="2"/>
      <c r="Q26" s="33"/>
      <c r="R26" s="33">
        <v>16</v>
      </c>
      <c r="S26" s="2"/>
      <c r="U26" s="223"/>
    </row>
    <row r="27" spans="1:21">
      <c r="A27" s="242" t="s">
        <v>32</v>
      </c>
      <c r="B27" s="11" t="s">
        <v>33</v>
      </c>
      <c r="D27" s="2"/>
      <c r="F27" s="33">
        <v>0</v>
      </c>
      <c r="G27" s="34"/>
      <c r="H27" s="33"/>
      <c r="I27" s="45">
        <v>0.32</v>
      </c>
      <c r="J27" s="34"/>
      <c r="K27" s="33"/>
      <c r="L27" s="33">
        <v>465</v>
      </c>
      <c r="M27" s="34"/>
      <c r="N27" s="33"/>
      <c r="O27" s="33">
        <v>665</v>
      </c>
      <c r="P27" s="2"/>
      <c r="Q27" s="33"/>
      <c r="R27" s="33">
        <v>1550</v>
      </c>
      <c r="S27" s="2"/>
      <c r="U27" s="223"/>
    </row>
    <row r="28" spans="1:21">
      <c r="A28" s="242" t="s">
        <v>34</v>
      </c>
      <c r="B28" s="11" t="s">
        <v>35</v>
      </c>
      <c r="D28" s="2"/>
      <c r="F28" s="33">
        <v>0</v>
      </c>
      <c r="G28" s="34"/>
      <c r="H28" s="33"/>
      <c r="I28" s="33">
        <v>402</v>
      </c>
      <c r="J28" s="34"/>
      <c r="K28" s="33"/>
      <c r="L28" s="33">
        <v>404</v>
      </c>
      <c r="M28" s="34"/>
      <c r="N28" s="33"/>
      <c r="O28" s="33">
        <v>404</v>
      </c>
      <c r="P28" s="2"/>
      <c r="Q28" s="33"/>
      <c r="R28" s="33">
        <v>404</v>
      </c>
      <c r="S28" s="2"/>
      <c r="U28" s="222"/>
    </row>
    <row r="29" spans="1:21">
      <c r="A29" s="242">
        <v>1.6</v>
      </c>
      <c r="B29" s="10" t="s">
        <v>36</v>
      </c>
      <c r="D29" s="2"/>
      <c r="F29" s="33">
        <v>0</v>
      </c>
      <c r="G29" s="34"/>
      <c r="H29" s="33"/>
      <c r="I29" s="33">
        <v>0</v>
      </c>
      <c r="J29" s="34"/>
      <c r="K29" s="33"/>
      <c r="L29" s="33">
        <v>0</v>
      </c>
      <c r="M29" s="34"/>
      <c r="N29" s="33"/>
      <c r="O29" s="33">
        <v>60</v>
      </c>
      <c r="P29" s="2"/>
      <c r="Q29" s="33"/>
      <c r="R29" s="33">
        <v>135</v>
      </c>
      <c r="S29" s="2"/>
      <c r="U29" s="222"/>
    </row>
    <row r="30" spans="1:21">
      <c r="A30" s="242"/>
      <c r="D30" s="2"/>
      <c r="F30" s="33"/>
      <c r="G30" s="34"/>
      <c r="H30" s="33"/>
      <c r="I30" s="33"/>
      <c r="J30" s="34"/>
      <c r="K30" s="33"/>
      <c r="L30" s="33"/>
      <c r="M30" s="34"/>
      <c r="N30" s="33"/>
      <c r="O30" s="33"/>
      <c r="P30" s="2"/>
      <c r="Q30" s="33"/>
      <c r="R30" s="33"/>
      <c r="S30" s="2"/>
      <c r="U30" s="220"/>
    </row>
    <row r="31" spans="1:21" ht="15" customHeight="1">
      <c r="A31" s="244">
        <v>2</v>
      </c>
      <c r="B31" s="8" t="s">
        <v>37</v>
      </c>
      <c r="D31" s="2"/>
      <c r="F31" s="53">
        <f>F44+F57</f>
        <v>18418617</v>
      </c>
      <c r="G31" s="34"/>
      <c r="H31" s="33"/>
      <c r="I31" s="53">
        <f>I44+I57</f>
        <v>13855901.507750001</v>
      </c>
      <c r="J31" s="34"/>
      <c r="K31" s="33"/>
      <c r="L31" s="53">
        <f>L44+L57</f>
        <v>12311891.965166669</v>
      </c>
      <c r="M31" s="34"/>
      <c r="N31" s="173"/>
      <c r="O31" s="216"/>
      <c r="P31" s="180"/>
      <c r="Q31" s="33"/>
      <c r="R31" s="53">
        <f>R44+R57</f>
        <v>17309696.648803711</v>
      </c>
      <c r="S31" s="2"/>
      <c r="U31" s="332" t="s">
        <v>38</v>
      </c>
    </row>
    <row r="32" spans="1:21">
      <c r="A32" s="242">
        <v>2.1</v>
      </c>
      <c r="B32" s="10" t="s">
        <v>21</v>
      </c>
      <c r="D32" s="2"/>
      <c r="F32" s="33">
        <f>F45+F58</f>
        <v>15805360</v>
      </c>
      <c r="G32" s="34"/>
      <c r="H32" s="33"/>
      <c r="I32" s="33">
        <f>I45+I58</f>
        <v>3551616.1040000003</v>
      </c>
      <c r="J32" s="34"/>
      <c r="K32" s="33"/>
      <c r="L32" s="33">
        <f>L45+L58</f>
        <v>2974596.736</v>
      </c>
      <c r="M32" s="34"/>
      <c r="N32" s="173"/>
      <c r="O32" s="173"/>
      <c r="P32" s="180"/>
      <c r="Q32" s="33"/>
      <c r="R32" s="33">
        <f>R45+R58</f>
        <v>0</v>
      </c>
      <c r="S32" s="2"/>
      <c r="U32" s="332"/>
    </row>
    <row r="33" spans="1:21">
      <c r="A33" s="242">
        <v>2.2000000000000002</v>
      </c>
      <c r="B33" s="10" t="s">
        <v>22</v>
      </c>
      <c r="D33" s="2"/>
      <c r="F33" s="33">
        <f t="shared" ref="F33:F42" si="0">F46+F59</f>
        <v>961528</v>
      </c>
      <c r="G33" s="34"/>
      <c r="H33" s="33"/>
      <c r="I33" s="33">
        <f t="shared" ref="I33:I42" si="1">I46+I59</f>
        <v>3407960.18</v>
      </c>
      <c r="J33" s="34"/>
      <c r="K33" s="33"/>
      <c r="L33" s="33">
        <f t="shared" ref="L33:L42" si="2">L46+L59</f>
        <v>2978839.077</v>
      </c>
      <c r="M33" s="34"/>
      <c r="N33" s="173"/>
      <c r="O33" s="173"/>
      <c r="P33" s="180"/>
      <c r="Q33" s="33"/>
      <c r="R33" s="33">
        <f t="shared" ref="R33:R42" si="3">R46+R59</f>
        <v>3214783.234375</v>
      </c>
      <c r="S33" s="2"/>
      <c r="U33" s="223" t="s">
        <v>39</v>
      </c>
    </row>
    <row r="34" spans="1:21">
      <c r="A34" s="242">
        <v>2.2999999999999998</v>
      </c>
      <c r="B34" s="10" t="s">
        <v>23</v>
      </c>
      <c r="D34" s="2"/>
      <c r="F34" s="33">
        <f t="shared" si="0"/>
        <v>0</v>
      </c>
      <c r="G34" s="34"/>
      <c r="H34" s="33"/>
      <c r="I34" s="33">
        <f t="shared" si="1"/>
        <v>0</v>
      </c>
      <c r="J34" s="34"/>
      <c r="K34" s="33"/>
      <c r="L34" s="33">
        <f t="shared" si="2"/>
        <v>0</v>
      </c>
      <c r="M34" s="34"/>
      <c r="N34" s="173"/>
      <c r="O34" s="173"/>
      <c r="P34" s="180"/>
      <c r="Q34" s="33"/>
      <c r="R34" s="33">
        <f t="shared" si="3"/>
        <v>0</v>
      </c>
      <c r="S34" s="2"/>
      <c r="U34" s="222"/>
    </row>
    <row r="35" spans="1:21">
      <c r="A35" s="242">
        <v>2.4</v>
      </c>
      <c r="B35" s="10" t="s">
        <v>24</v>
      </c>
      <c r="D35" s="2"/>
      <c r="F35" s="33">
        <f t="shared" si="0"/>
        <v>0</v>
      </c>
      <c r="G35" s="34"/>
      <c r="H35" s="33"/>
      <c r="I35" s="33">
        <f t="shared" si="1"/>
        <v>0</v>
      </c>
      <c r="J35" s="34"/>
      <c r="K35" s="33"/>
      <c r="L35" s="33">
        <f t="shared" si="2"/>
        <v>0</v>
      </c>
      <c r="M35" s="34"/>
      <c r="N35" s="173"/>
      <c r="O35" s="173"/>
      <c r="P35" s="180"/>
      <c r="Q35" s="33"/>
      <c r="R35" s="33">
        <f t="shared" si="3"/>
        <v>0</v>
      </c>
      <c r="S35" s="2"/>
      <c r="U35" s="222"/>
    </row>
    <row r="36" spans="1:21">
      <c r="A36" s="242">
        <v>2.5</v>
      </c>
      <c r="B36" s="10" t="s">
        <v>25</v>
      </c>
      <c r="D36" s="2"/>
      <c r="F36" s="33">
        <f t="shared" si="0"/>
        <v>40025</v>
      </c>
      <c r="G36" s="34"/>
      <c r="H36" s="33"/>
      <c r="I36" s="33">
        <f t="shared" si="1"/>
        <v>2903337.6237500003</v>
      </c>
      <c r="J36" s="34"/>
      <c r="K36" s="33"/>
      <c r="L36" s="33">
        <f t="shared" si="2"/>
        <v>3213311.0731666675</v>
      </c>
      <c r="M36" s="34"/>
      <c r="N36" s="173"/>
      <c r="O36" s="173"/>
      <c r="P36" s="180"/>
      <c r="Q36" s="33"/>
      <c r="R36" s="33">
        <f t="shared" si="3"/>
        <v>13008281.447265625</v>
      </c>
      <c r="S36" s="2"/>
      <c r="U36" s="331" t="s">
        <v>40</v>
      </c>
    </row>
    <row r="37" spans="1:21">
      <c r="A37" s="242" t="s">
        <v>41</v>
      </c>
      <c r="B37" s="11" t="s">
        <v>27</v>
      </c>
      <c r="D37" s="2"/>
      <c r="F37" s="33">
        <f t="shared" si="0"/>
        <v>0</v>
      </c>
      <c r="G37" s="34"/>
      <c r="H37" s="33"/>
      <c r="I37" s="33">
        <f t="shared" si="1"/>
        <v>77891.837500000009</v>
      </c>
      <c r="J37" s="34"/>
      <c r="K37" s="33"/>
      <c r="L37" s="33">
        <f t="shared" si="2"/>
        <v>79614.090666666656</v>
      </c>
      <c r="M37" s="34"/>
      <c r="N37" s="173"/>
      <c r="O37" s="173"/>
      <c r="P37" s="180"/>
      <c r="Q37" s="33"/>
      <c r="R37" s="33">
        <f t="shared" si="3"/>
        <v>0</v>
      </c>
      <c r="S37" s="2"/>
      <c r="U37" s="331"/>
    </row>
    <row r="38" spans="1:21">
      <c r="A38" s="242" t="s">
        <v>42</v>
      </c>
      <c r="B38" s="11" t="s">
        <v>29</v>
      </c>
      <c r="D38" s="2"/>
      <c r="F38" s="33">
        <f t="shared" si="0"/>
        <v>0</v>
      </c>
      <c r="G38" s="34"/>
      <c r="H38" s="33"/>
      <c r="I38" s="33">
        <f t="shared" si="1"/>
        <v>0</v>
      </c>
      <c r="J38" s="34"/>
      <c r="K38" s="33"/>
      <c r="L38" s="33">
        <f t="shared" si="2"/>
        <v>0</v>
      </c>
      <c r="M38" s="34"/>
      <c r="N38" s="173"/>
      <c r="O38" s="173"/>
      <c r="P38" s="180"/>
      <c r="Q38" s="33"/>
      <c r="R38" s="33">
        <f t="shared" si="3"/>
        <v>0</v>
      </c>
      <c r="S38" s="2"/>
      <c r="U38" s="331"/>
    </row>
    <row r="39" spans="1:21">
      <c r="A39" s="242" t="s">
        <v>43</v>
      </c>
      <c r="B39" s="11" t="s">
        <v>31</v>
      </c>
      <c r="D39" s="2"/>
      <c r="F39" s="33">
        <f t="shared" si="0"/>
        <v>40025</v>
      </c>
      <c r="G39" s="34"/>
      <c r="H39" s="33"/>
      <c r="I39" s="33">
        <f t="shared" si="1"/>
        <v>44285.527999999998</v>
      </c>
      <c r="J39" s="34"/>
      <c r="K39" s="33"/>
      <c r="L39" s="33">
        <f t="shared" si="2"/>
        <v>36965.713000000003</v>
      </c>
      <c r="M39" s="34"/>
      <c r="N39" s="173"/>
      <c r="O39" s="173"/>
      <c r="P39" s="180"/>
      <c r="Q39" s="33"/>
      <c r="R39" s="33">
        <f t="shared" si="3"/>
        <v>49913.509765625</v>
      </c>
      <c r="S39" s="2"/>
      <c r="U39" s="331"/>
    </row>
    <row r="40" spans="1:21">
      <c r="A40" s="242" t="s">
        <v>44</v>
      </c>
      <c r="B40" s="11" t="s">
        <v>33</v>
      </c>
      <c r="D40" s="2"/>
      <c r="F40" s="33">
        <f t="shared" si="0"/>
        <v>0</v>
      </c>
      <c r="G40" s="34"/>
      <c r="H40" s="33"/>
      <c r="I40" s="33">
        <f t="shared" si="1"/>
        <v>29541.299750000002</v>
      </c>
      <c r="J40" s="34"/>
      <c r="K40" s="33"/>
      <c r="L40" s="33">
        <f t="shared" si="2"/>
        <v>583310.52683333331</v>
      </c>
      <c r="M40" s="34"/>
      <c r="N40" s="173"/>
      <c r="O40" s="173"/>
      <c r="P40" s="180"/>
      <c r="Q40" s="33"/>
      <c r="R40" s="33">
        <f t="shared" si="3"/>
        <v>7719381.25</v>
      </c>
      <c r="S40" s="2"/>
      <c r="U40" s="331"/>
    </row>
    <row r="41" spans="1:21">
      <c r="A41" s="242" t="s">
        <v>45</v>
      </c>
      <c r="B41" s="11" t="s">
        <v>35</v>
      </c>
      <c r="D41" s="2"/>
      <c r="F41" s="33">
        <f t="shared" si="0"/>
        <v>0</v>
      </c>
      <c r="G41" s="34"/>
      <c r="H41" s="33"/>
      <c r="I41" s="33">
        <f t="shared" si="1"/>
        <v>2751618.9585000006</v>
      </c>
      <c r="J41" s="34"/>
      <c r="K41" s="33"/>
      <c r="L41" s="33">
        <f t="shared" si="2"/>
        <v>2513420.7426666673</v>
      </c>
      <c r="M41" s="34"/>
      <c r="N41" s="173"/>
      <c r="O41" s="173"/>
      <c r="P41" s="180"/>
      <c r="Q41" s="33"/>
      <c r="R41" s="33">
        <f>R54+R67</f>
        <v>5238986.6875</v>
      </c>
      <c r="S41" s="2"/>
      <c r="U41" s="331"/>
    </row>
    <row r="42" spans="1:21">
      <c r="A42" s="242">
        <v>2.6</v>
      </c>
      <c r="B42" s="10" t="s">
        <v>46</v>
      </c>
      <c r="D42" s="2"/>
      <c r="F42" s="33">
        <f t="shared" si="0"/>
        <v>1611704</v>
      </c>
      <c r="G42" s="34"/>
      <c r="H42" s="33"/>
      <c r="I42" s="33">
        <f t="shared" si="1"/>
        <v>3992987.5999999996</v>
      </c>
      <c r="J42" s="34"/>
      <c r="K42" s="33"/>
      <c r="L42" s="33">
        <f t="shared" si="2"/>
        <v>3145145.0790000004</v>
      </c>
      <c r="M42" s="34"/>
      <c r="N42" s="173"/>
      <c r="O42" s="173"/>
      <c r="P42" s="180"/>
      <c r="Q42" s="33"/>
      <c r="R42" s="33">
        <f t="shared" si="3"/>
        <v>1086631.9671630862</v>
      </c>
      <c r="S42" s="2"/>
      <c r="U42" s="331"/>
    </row>
    <row r="43" spans="1:21">
      <c r="A43" s="242"/>
      <c r="D43" s="2"/>
      <c r="F43" s="33"/>
      <c r="G43" s="34"/>
      <c r="H43" s="33"/>
      <c r="I43" s="33"/>
      <c r="J43" s="34"/>
      <c r="K43" s="33"/>
      <c r="L43" s="33"/>
      <c r="M43" s="34"/>
      <c r="N43" s="33"/>
      <c r="O43" s="33"/>
      <c r="P43" s="2"/>
      <c r="Q43" s="33"/>
      <c r="R43" s="33"/>
      <c r="S43" s="2"/>
      <c r="U43" s="220"/>
    </row>
    <row r="44" spans="1:21" ht="15" customHeight="1">
      <c r="A44" s="244" t="s">
        <v>47</v>
      </c>
      <c r="B44" s="8" t="s">
        <v>48</v>
      </c>
      <c r="D44" s="2"/>
      <c r="F44" s="53">
        <f>SUM(F45:F49,F55)</f>
        <v>16806913</v>
      </c>
      <c r="G44" s="34"/>
      <c r="H44" s="33"/>
      <c r="I44" s="53">
        <f>SUM(I45:I49,I55)</f>
        <v>8182770.4019999998</v>
      </c>
      <c r="J44" s="34"/>
      <c r="K44" s="33"/>
      <c r="L44" s="53">
        <v>7650542.5660000006</v>
      </c>
      <c r="M44" s="34"/>
      <c r="N44" s="173"/>
      <c r="O44" s="216"/>
      <c r="P44" s="180"/>
      <c r="Q44" s="33"/>
      <c r="R44" s="53">
        <f>SUM(R45:R49,R55)</f>
        <v>13191997.648803711</v>
      </c>
      <c r="S44" s="2"/>
      <c r="U44" s="331" t="s">
        <v>38</v>
      </c>
    </row>
    <row r="45" spans="1:21">
      <c r="A45" s="242" t="s">
        <v>49</v>
      </c>
      <c r="B45" s="10" t="s">
        <v>21</v>
      </c>
      <c r="D45" s="2"/>
      <c r="F45" s="33">
        <v>15805360</v>
      </c>
      <c r="G45" s="34"/>
      <c r="H45" s="33"/>
      <c r="I45" s="33">
        <v>3551616.1040000003</v>
      </c>
      <c r="J45" s="34"/>
      <c r="K45" s="33"/>
      <c r="L45" s="33">
        <v>2974596.736</v>
      </c>
      <c r="M45" s="34"/>
      <c r="N45" s="173"/>
      <c r="O45" s="173"/>
      <c r="P45" s="180"/>
      <c r="Q45" s="33"/>
      <c r="R45" s="33">
        <v>0</v>
      </c>
      <c r="S45" s="2"/>
      <c r="U45" s="331"/>
    </row>
    <row r="46" spans="1:21">
      <c r="A46" s="242" t="s">
        <v>50</v>
      </c>
      <c r="B46" s="10" t="s">
        <v>22</v>
      </c>
      <c r="D46" s="2"/>
      <c r="F46" s="33">
        <v>961528</v>
      </c>
      <c r="G46" s="34"/>
      <c r="H46" s="33"/>
      <c r="I46" s="33">
        <v>3407960.18</v>
      </c>
      <c r="J46" s="34"/>
      <c r="K46" s="33"/>
      <c r="L46" s="33">
        <v>2978839.077</v>
      </c>
      <c r="M46" s="34"/>
      <c r="N46" s="173"/>
      <c r="O46" s="173"/>
      <c r="P46" s="180"/>
      <c r="Q46" s="33"/>
      <c r="R46" s="33">
        <v>3214783.234375</v>
      </c>
      <c r="S46" s="2"/>
      <c r="U46" s="223"/>
    </row>
    <row r="47" spans="1:21">
      <c r="A47" s="242" t="s">
        <v>51</v>
      </c>
      <c r="B47" s="10" t="s">
        <v>23</v>
      </c>
      <c r="D47" s="2"/>
      <c r="F47" s="33">
        <v>0</v>
      </c>
      <c r="G47" s="34"/>
      <c r="H47" s="33"/>
      <c r="I47" s="33">
        <v>0</v>
      </c>
      <c r="J47" s="34"/>
      <c r="K47" s="33"/>
      <c r="L47" s="33">
        <v>0</v>
      </c>
      <c r="M47" s="34"/>
      <c r="N47" s="173"/>
      <c r="O47" s="173"/>
      <c r="P47" s="180"/>
      <c r="Q47" s="33"/>
      <c r="R47" s="33">
        <v>0</v>
      </c>
      <c r="S47" s="2"/>
      <c r="U47" s="222"/>
    </row>
    <row r="48" spans="1:21">
      <c r="A48" s="242" t="s">
        <v>52</v>
      </c>
      <c r="B48" s="10" t="s">
        <v>24</v>
      </c>
      <c r="D48" s="2"/>
      <c r="F48" s="33">
        <v>0</v>
      </c>
      <c r="G48" s="34"/>
      <c r="H48" s="33"/>
      <c r="I48" s="33">
        <v>0</v>
      </c>
      <c r="J48" s="34"/>
      <c r="K48" s="33"/>
      <c r="L48" s="33">
        <v>0</v>
      </c>
      <c r="M48" s="34"/>
      <c r="N48" s="173"/>
      <c r="O48" s="173"/>
      <c r="P48" s="180"/>
      <c r="Q48" s="33"/>
      <c r="R48" s="33">
        <v>0</v>
      </c>
      <c r="S48" s="2"/>
      <c r="U48" s="331" t="s">
        <v>40</v>
      </c>
    </row>
    <row r="49" spans="1:21">
      <c r="A49" s="242" t="s">
        <v>53</v>
      </c>
      <c r="B49" s="10" t="s">
        <v>25</v>
      </c>
      <c r="D49" s="2"/>
      <c r="F49" s="33">
        <v>40025</v>
      </c>
      <c r="G49" s="34"/>
      <c r="H49" s="33"/>
      <c r="I49" s="33">
        <f>SUM(I50:I55)</f>
        <v>1223194.118</v>
      </c>
      <c r="J49" s="34"/>
      <c r="K49" s="33"/>
      <c r="L49" s="33">
        <f>SUM(L50:L55)</f>
        <v>1697106.7530000003</v>
      </c>
      <c r="M49" s="34"/>
      <c r="N49" s="173"/>
      <c r="O49" s="173"/>
      <c r="P49" s="180"/>
      <c r="Q49" s="33"/>
      <c r="R49" s="33">
        <f>SUM(R50:R54)</f>
        <v>8890582.447265625</v>
      </c>
      <c r="S49" s="2"/>
      <c r="U49" s="331"/>
    </row>
    <row r="50" spans="1:21">
      <c r="A50" s="242" t="s">
        <v>54</v>
      </c>
      <c r="B50" s="11" t="s">
        <v>27</v>
      </c>
      <c r="D50" s="2"/>
      <c r="F50" s="33">
        <v>0</v>
      </c>
      <c r="G50" s="34"/>
      <c r="H50" s="33"/>
      <c r="I50" s="33">
        <v>0</v>
      </c>
      <c r="J50" s="34"/>
      <c r="K50" s="33"/>
      <c r="L50" s="33">
        <v>0</v>
      </c>
      <c r="M50" s="34"/>
      <c r="N50" s="173"/>
      <c r="O50" s="173"/>
      <c r="P50" s="180"/>
      <c r="Q50" s="33"/>
      <c r="R50" s="33">
        <v>0</v>
      </c>
      <c r="S50" s="2"/>
      <c r="U50" s="331"/>
    </row>
    <row r="51" spans="1:21">
      <c r="A51" s="242" t="s">
        <v>55</v>
      </c>
      <c r="B51" s="11" t="s">
        <v>29</v>
      </c>
      <c r="D51" s="2"/>
      <c r="F51" s="33">
        <v>0</v>
      </c>
      <c r="G51" s="34"/>
      <c r="H51" s="33"/>
      <c r="I51" s="33">
        <v>0</v>
      </c>
      <c r="J51" s="34"/>
      <c r="K51" s="33"/>
      <c r="L51" s="33">
        <v>0</v>
      </c>
      <c r="M51" s="34"/>
      <c r="N51" s="173"/>
      <c r="O51" s="173"/>
      <c r="P51" s="180"/>
      <c r="Q51" s="33"/>
      <c r="R51" s="33">
        <v>0</v>
      </c>
      <c r="S51" s="2"/>
      <c r="U51" s="331"/>
    </row>
    <row r="52" spans="1:21">
      <c r="A52" s="242" t="s">
        <v>56</v>
      </c>
      <c r="B52" s="11" t="s">
        <v>31</v>
      </c>
      <c r="D52" s="2"/>
      <c r="F52" s="33">
        <v>40025</v>
      </c>
      <c r="G52" s="34"/>
      <c r="H52" s="33"/>
      <c r="I52" s="33">
        <v>44285.527999999998</v>
      </c>
      <c r="J52" s="34"/>
      <c r="K52" s="33"/>
      <c r="L52" s="33">
        <v>36965.713000000003</v>
      </c>
      <c r="M52" s="34"/>
      <c r="N52" s="173"/>
      <c r="O52" s="173"/>
      <c r="P52" s="180"/>
      <c r="Q52" s="33"/>
      <c r="R52" s="33">
        <v>49913.509765625</v>
      </c>
      <c r="S52" s="2"/>
      <c r="U52" s="331"/>
    </row>
    <row r="53" spans="1:21">
      <c r="A53" s="242" t="s">
        <v>57</v>
      </c>
      <c r="B53" s="11" t="s">
        <v>33</v>
      </c>
      <c r="D53" s="2"/>
      <c r="F53" s="33">
        <v>0</v>
      </c>
      <c r="G53" s="34"/>
      <c r="H53" s="33"/>
      <c r="I53" s="33">
        <v>538.30999999999995</v>
      </c>
      <c r="J53" s="34"/>
      <c r="K53" s="33"/>
      <c r="L53" s="33">
        <v>556101.69999999995</v>
      </c>
      <c r="M53" s="34"/>
      <c r="N53" s="173"/>
      <c r="O53" s="173"/>
      <c r="P53" s="180"/>
      <c r="Q53" s="33"/>
      <c r="R53" s="33">
        <v>5571066.25</v>
      </c>
      <c r="S53" s="2"/>
      <c r="U53" s="331"/>
    </row>
    <row r="54" spans="1:21">
      <c r="A54" s="242" t="s">
        <v>58</v>
      </c>
      <c r="B54" s="11" t="s">
        <v>35</v>
      </c>
      <c r="D54" s="2"/>
      <c r="F54" s="33">
        <v>0</v>
      </c>
      <c r="G54" s="34"/>
      <c r="H54" s="33"/>
      <c r="I54" s="33">
        <v>1178370.28</v>
      </c>
      <c r="J54" s="34"/>
      <c r="K54" s="33"/>
      <c r="L54" s="33">
        <v>1104039.3400000003</v>
      </c>
      <c r="M54" s="34"/>
      <c r="N54" s="173"/>
      <c r="O54" s="173"/>
      <c r="P54" s="180"/>
      <c r="Q54" s="33"/>
      <c r="R54" s="33">
        <v>3269602.6875</v>
      </c>
      <c r="S54" s="2"/>
      <c r="U54" s="331"/>
    </row>
    <row r="55" spans="1:21">
      <c r="A55" s="242" t="s">
        <v>59</v>
      </c>
      <c r="B55" s="10" t="s">
        <v>46</v>
      </c>
      <c r="D55" s="2"/>
      <c r="F55" s="33">
        <v>0</v>
      </c>
      <c r="G55" s="34"/>
      <c r="H55" s="33"/>
      <c r="I55" s="33">
        <v>0</v>
      </c>
      <c r="J55" s="34"/>
      <c r="K55" s="33"/>
      <c r="L55" s="33">
        <v>0</v>
      </c>
      <c r="M55" s="34"/>
      <c r="N55" s="173"/>
      <c r="O55" s="173"/>
      <c r="P55" s="180"/>
      <c r="Q55" s="33"/>
      <c r="R55" s="33">
        <v>1086631.9671630862</v>
      </c>
      <c r="S55" s="2"/>
      <c r="U55" s="224"/>
    </row>
    <row r="56" spans="1:21" outlineLevel="1">
      <c r="A56" s="242"/>
      <c r="D56" s="2"/>
      <c r="F56" s="33"/>
      <c r="G56" s="34"/>
      <c r="H56" s="33"/>
      <c r="I56" s="33"/>
      <c r="J56" s="34"/>
      <c r="K56" s="33"/>
      <c r="L56" s="33"/>
      <c r="M56" s="34"/>
      <c r="N56" s="33"/>
      <c r="O56" s="33"/>
      <c r="P56" s="2"/>
      <c r="Q56" s="33"/>
      <c r="R56" s="33"/>
      <c r="S56" s="2"/>
      <c r="U56" s="220"/>
    </row>
    <row r="57" spans="1:21" outlineLevel="1">
      <c r="A57" s="244" t="s">
        <v>60</v>
      </c>
      <c r="B57" s="8" t="s">
        <v>61</v>
      </c>
      <c r="D57" s="2"/>
      <c r="F57" s="53">
        <f>SUM(F58:F62,F68)</f>
        <v>1611704</v>
      </c>
      <c r="G57" s="34"/>
      <c r="H57" s="33"/>
      <c r="I57" s="53">
        <f>SUM(I58:I62,I68)</f>
        <v>5673131.1057500001</v>
      </c>
      <c r="J57" s="34"/>
      <c r="K57" s="33"/>
      <c r="L57" s="53">
        <v>4661349.3991666678</v>
      </c>
      <c r="M57" s="34"/>
      <c r="N57" s="173"/>
      <c r="O57" s="216"/>
      <c r="P57" s="180"/>
      <c r="Q57" s="33"/>
      <c r="R57" s="53">
        <f>SUM(R58:R62,R68)</f>
        <v>4117699</v>
      </c>
      <c r="S57" s="2"/>
      <c r="U57" s="225"/>
    </row>
    <row r="58" spans="1:21" outlineLevel="1">
      <c r="A58" s="242" t="s">
        <v>62</v>
      </c>
      <c r="B58" s="10" t="s">
        <v>21</v>
      </c>
      <c r="D58" s="2"/>
      <c r="F58" s="33"/>
      <c r="G58" s="34"/>
      <c r="H58" s="33"/>
      <c r="I58" s="33"/>
      <c r="J58" s="34"/>
      <c r="K58" s="33"/>
      <c r="L58" s="33"/>
      <c r="M58" s="34"/>
      <c r="N58" s="173"/>
      <c r="O58" s="173"/>
      <c r="P58" s="180"/>
      <c r="Q58" s="33"/>
      <c r="R58" s="33"/>
      <c r="S58" s="2"/>
      <c r="U58" s="220"/>
    </row>
    <row r="59" spans="1:21" outlineLevel="1">
      <c r="A59" s="242" t="s">
        <v>63</v>
      </c>
      <c r="B59" s="10" t="s">
        <v>22</v>
      </c>
      <c r="D59" s="2"/>
      <c r="F59" s="33"/>
      <c r="G59" s="34"/>
      <c r="H59" s="33"/>
      <c r="I59" s="33"/>
      <c r="J59" s="34"/>
      <c r="K59" s="33"/>
      <c r="L59" s="33"/>
      <c r="M59" s="34"/>
      <c r="N59" s="173"/>
      <c r="O59" s="173"/>
      <c r="P59" s="180"/>
      <c r="Q59" s="33"/>
      <c r="R59" s="33"/>
      <c r="S59" s="2"/>
      <c r="U59" s="220"/>
    </row>
    <row r="60" spans="1:21" outlineLevel="1">
      <c r="A60" s="242" t="s">
        <v>64</v>
      </c>
      <c r="B60" s="10" t="s">
        <v>23</v>
      </c>
      <c r="D60" s="2"/>
      <c r="F60" s="33"/>
      <c r="G60" s="34"/>
      <c r="H60" s="33"/>
      <c r="I60" s="33"/>
      <c r="J60" s="34"/>
      <c r="K60" s="33"/>
      <c r="L60" s="33"/>
      <c r="M60" s="34"/>
      <c r="N60" s="173"/>
      <c r="O60" s="173"/>
      <c r="P60" s="180"/>
      <c r="Q60" s="33"/>
      <c r="R60" s="33"/>
      <c r="S60" s="2"/>
      <c r="U60" s="220"/>
    </row>
    <row r="61" spans="1:21" outlineLevel="1">
      <c r="A61" s="242" t="s">
        <v>65</v>
      </c>
      <c r="B61" s="10" t="s">
        <v>24</v>
      </c>
      <c r="D61" s="2"/>
      <c r="F61" s="33"/>
      <c r="G61" s="34"/>
      <c r="H61" s="33"/>
      <c r="I61" s="33"/>
      <c r="J61" s="34"/>
      <c r="K61" s="33"/>
      <c r="L61" s="33"/>
      <c r="M61" s="34"/>
      <c r="N61" s="173"/>
      <c r="O61" s="173"/>
      <c r="P61" s="180"/>
      <c r="Q61" s="33"/>
      <c r="R61" s="33"/>
      <c r="S61" s="2"/>
      <c r="U61" s="220"/>
    </row>
    <row r="62" spans="1:21" outlineLevel="1">
      <c r="A62" s="242" t="s">
        <v>66</v>
      </c>
      <c r="B62" s="10" t="s">
        <v>25</v>
      </c>
      <c r="D62" s="2"/>
      <c r="F62" s="33"/>
      <c r="G62" s="34"/>
      <c r="H62" s="33"/>
      <c r="I62" s="33">
        <f>SUM(I63:I67)</f>
        <v>1680143.5057500005</v>
      </c>
      <c r="J62" s="34"/>
      <c r="K62" s="33"/>
      <c r="L62" s="33">
        <f>SUM(L63:L67)</f>
        <v>1516204.3201666672</v>
      </c>
      <c r="M62" s="34"/>
      <c r="N62" s="173"/>
      <c r="O62" s="173"/>
      <c r="P62" s="180"/>
      <c r="Q62" s="33"/>
      <c r="R62" s="33">
        <f>SUM(R63:R67)</f>
        <v>4117699</v>
      </c>
      <c r="S62" s="2"/>
      <c r="U62" s="220"/>
    </row>
    <row r="63" spans="1:21" outlineLevel="1">
      <c r="A63" s="242" t="s">
        <v>67</v>
      </c>
      <c r="B63" s="11" t="s">
        <v>27</v>
      </c>
      <c r="D63" s="2"/>
      <c r="F63" s="33"/>
      <c r="G63" s="34"/>
      <c r="H63" s="33"/>
      <c r="I63" s="33">
        <v>77891.837500000009</v>
      </c>
      <c r="J63" s="34"/>
      <c r="K63" s="33"/>
      <c r="L63" s="33">
        <v>79614.090666666656</v>
      </c>
      <c r="M63" s="34"/>
      <c r="N63" s="173"/>
      <c r="O63" s="173"/>
      <c r="P63" s="180"/>
      <c r="Q63" s="33"/>
      <c r="R63" s="33"/>
      <c r="S63" s="2"/>
      <c r="U63" s="220"/>
    </row>
    <row r="64" spans="1:21" outlineLevel="1">
      <c r="A64" s="242" t="s">
        <v>68</v>
      </c>
      <c r="B64" s="11" t="s">
        <v>29</v>
      </c>
      <c r="D64" s="2"/>
      <c r="F64" s="33"/>
      <c r="G64" s="34"/>
      <c r="H64" s="33"/>
      <c r="I64" s="33"/>
      <c r="J64" s="34"/>
      <c r="K64" s="33"/>
      <c r="L64" s="33"/>
      <c r="M64" s="34"/>
      <c r="N64" s="173"/>
      <c r="O64" s="173"/>
      <c r="P64" s="180"/>
      <c r="Q64" s="33"/>
      <c r="R64" s="33"/>
      <c r="S64" s="2"/>
      <c r="U64" s="220"/>
    </row>
    <row r="65" spans="1:21" outlineLevel="1">
      <c r="A65" s="242" t="s">
        <v>69</v>
      </c>
      <c r="B65" s="11" t="s">
        <v>31</v>
      </c>
      <c r="D65" s="2"/>
      <c r="F65" s="33"/>
      <c r="G65" s="34"/>
      <c r="H65" s="33"/>
      <c r="I65" s="33"/>
      <c r="J65" s="34"/>
      <c r="K65" s="33"/>
      <c r="L65" s="33"/>
      <c r="M65" s="34"/>
      <c r="N65" s="173"/>
      <c r="O65" s="173"/>
      <c r="P65" s="180"/>
      <c r="Q65" s="33"/>
      <c r="R65" s="33"/>
      <c r="S65" s="2"/>
      <c r="U65" s="220"/>
    </row>
    <row r="66" spans="1:21" outlineLevel="1">
      <c r="A66" s="242" t="s">
        <v>70</v>
      </c>
      <c r="B66" s="11" t="s">
        <v>33</v>
      </c>
      <c r="D66" s="2"/>
      <c r="F66" s="33"/>
      <c r="G66" s="34"/>
      <c r="H66" s="33"/>
      <c r="I66" s="33">
        <v>29002.989750000001</v>
      </c>
      <c r="J66" s="34"/>
      <c r="K66" s="33"/>
      <c r="L66" s="33">
        <v>27208.826833333336</v>
      </c>
      <c r="M66" s="34"/>
      <c r="N66" s="173"/>
      <c r="O66" s="173"/>
      <c r="P66" s="180"/>
      <c r="Q66" s="33"/>
      <c r="R66" s="33">
        <v>2148315</v>
      </c>
      <c r="S66" s="2"/>
      <c r="U66" s="220"/>
    </row>
    <row r="67" spans="1:21" outlineLevel="1">
      <c r="A67" s="242" t="s">
        <v>71</v>
      </c>
      <c r="B67" s="11" t="s">
        <v>35</v>
      </c>
      <c r="D67" s="2"/>
      <c r="F67" s="33"/>
      <c r="G67" s="34"/>
      <c r="H67" s="33"/>
      <c r="I67" s="33">
        <v>1573248.6785000004</v>
      </c>
      <c r="J67" s="34"/>
      <c r="K67" s="33"/>
      <c r="L67" s="33">
        <v>1409381.4026666672</v>
      </c>
      <c r="M67" s="34"/>
      <c r="N67" s="173"/>
      <c r="O67" s="173"/>
      <c r="P67" s="180"/>
      <c r="Q67" s="33"/>
      <c r="R67" s="33">
        <v>1969384</v>
      </c>
      <c r="S67" s="2"/>
      <c r="U67" s="220"/>
    </row>
    <row r="68" spans="1:21" outlineLevel="1">
      <c r="A68" s="242" t="s">
        <v>72</v>
      </c>
      <c r="B68" s="10" t="s">
        <v>73</v>
      </c>
      <c r="D68" s="2"/>
      <c r="F68" s="33">
        <v>1611704</v>
      </c>
      <c r="G68" s="34"/>
      <c r="H68" s="33"/>
      <c r="I68" s="33">
        <v>3992987.5999999996</v>
      </c>
      <c r="J68" s="34"/>
      <c r="K68" s="33"/>
      <c r="L68" s="33">
        <v>3145145.0790000004</v>
      </c>
      <c r="M68" s="34"/>
      <c r="N68" s="173"/>
      <c r="O68" s="173"/>
      <c r="P68" s="180"/>
      <c r="Q68" s="33"/>
      <c r="R68" s="33"/>
      <c r="S68" s="2"/>
      <c r="U68" s="2"/>
    </row>
    <row r="69" spans="1:21">
      <c r="A69" s="242"/>
      <c r="D69" s="2"/>
      <c r="F69" s="33"/>
      <c r="G69" s="34"/>
      <c r="H69" s="33"/>
      <c r="I69" s="33"/>
      <c r="J69" s="34"/>
      <c r="K69" s="33"/>
      <c r="L69" s="33"/>
      <c r="M69" s="34"/>
      <c r="N69" s="33"/>
      <c r="O69" s="33"/>
      <c r="P69" s="2"/>
      <c r="Q69" s="33"/>
      <c r="R69" s="33"/>
      <c r="S69" s="2"/>
      <c r="U69" s="220"/>
    </row>
    <row r="70" spans="1:21" collapsed="1">
      <c r="A70" s="244">
        <v>3</v>
      </c>
      <c r="B70" s="8" t="s">
        <v>74</v>
      </c>
      <c r="D70" s="2"/>
      <c r="F70" s="33"/>
      <c r="G70" s="34"/>
      <c r="H70" s="33"/>
      <c r="I70" s="33"/>
      <c r="J70" s="34"/>
      <c r="K70" s="33"/>
      <c r="L70" s="33"/>
      <c r="M70" s="34"/>
      <c r="N70" s="33"/>
      <c r="O70" s="33"/>
      <c r="P70" s="2"/>
      <c r="Q70" s="33"/>
      <c r="R70" s="33"/>
      <c r="S70" s="2"/>
      <c r="U70" s="220"/>
    </row>
    <row r="71" spans="1:21">
      <c r="A71" s="242">
        <v>3.1</v>
      </c>
      <c r="B71" s="10" t="s">
        <v>75</v>
      </c>
      <c r="D71" s="2"/>
      <c r="F71" s="35">
        <v>135600000</v>
      </c>
      <c r="G71" s="36"/>
      <c r="H71" s="35"/>
      <c r="I71" s="35">
        <v>540600000</v>
      </c>
      <c r="J71" s="36"/>
      <c r="K71" s="35"/>
      <c r="L71" s="35">
        <v>739200000</v>
      </c>
      <c r="M71" s="36"/>
      <c r="N71" s="181"/>
      <c r="O71" s="181"/>
      <c r="P71" s="180"/>
      <c r="Q71" s="181"/>
      <c r="R71" s="181"/>
      <c r="S71" s="180"/>
      <c r="U71" s="225"/>
    </row>
    <row r="72" spans="1:21">
      <c r="A72" s="242">
        <v>3.2</v>
      </c>
      <c r="B72" s="10" t="s">
        <v>76</v>
      </c>
      <c r="D72" s="2"/>
      <c r="F72" s="33"/>
      <c r="G72" s="34"/>
      <c r="H72" s="33"/>
      <c r="I72" s="33">
        <v>103131</v>
      </c>
      <c r="J72" s="34"/>
      <c r="K72" s="33"/>
      <c r="L72" s="33">
        <v>113908</v>
      </c>
      <c r="M72" s="34"/>
      <c r="N72" s="173"/>
      <c r="O72" s="173"/>
      <c r="P72" s="180"/>
      <c r="Q72" s="173"/>
      <c r="R72" s="173"/>
      <c r="S72" s="180"/>
      <c r="U72" s="220"/>
    </row>
    <row r="73" spans="1:21">
      <c r="A73" s="242">
        <v>3.3</v>
      </c>
      <c r="B73" s="10" t="s">
        <v>77</v>
      </c>
      <c r="D73" s="2"/>
      <c r="F73" s="35"/>
      <c r="G73" s="36"/>
      <c r="H73" s="35"/>
      <c r="I73" s="35">
        <v>14932511</v>
      </c>
      <c r="J73" s="36"/>
      <c r="K73" s="35"/>
      <c r="L73" s="35">
        <v>19058950</v>
      </c>
      <c r="M73" s="36"/>
      <c r="N73" s="181"/>
      <c r="O73" s="181"/>
      <c r="P73" s="180"/>
      <c r="Q73" s="181"/>
      <c r="R73" s="181"/>
      <c r="S73" s="180"/>
      <c r="U73" s="220"/>
    </row>
    <row r="74" spans="1:21">
      <c r="A74" s="242"/>
      <c r="D74" s="2"/>
      <c r="F74" s="33"/>
      <c r="G74" s="34"/>
      <c r="H74" s="33"/>
      <c r="I74" s="33"/>
      <c r="J74" s="34"/>
      <c r="K74" s="33"/>
      <c r="L74" s="33"/>
      <c r="M74" s="34"/>
      <c r="N74" s="33"/>
      <c r="O74" s="33"/>
      <c r="P74" s="2"/>
      <c r="Q74" s="33"/>
      <c r="R74" s="33"/>
      <c r="S74" s="2"/>
      <c r="U74" s="220"/>
    </row>
    <row r="75" spans="1:21">
      <c r="A75" s="244">
        <v>4</v>
      </c>
      <c r="B75" s="8" t="s">
        <v>78</v>
      </c>
      <c r="D75" s="2"/>
      <c r="F75" s="33"/>
      <c r="G75" s="34"/>
      <c r="H75" s="33"/>
      <c r="I75" s="33"/>
      <c r="J75" s="34"/>
      <c r="K75" s="33"/>
      <c r="L75" s="33"/>
      <c r="M75" s="34"/>
      <c r="N75" s="33"/>
      <c r="O75" s="33"/>
      <c r="P75" s="2"/>
      <c r="Q75" s="33"/>
      <c r="R75" s="33"/>
      <c r="S75" s="2"/>
      <c r="U75" s="220"/>
    </row>
    <row r="76" spans="1:21">
      <c r="A76" s="242">
        <v>4.0999999999999996</v>
      </c>
      <c r="B76" s="10" t="s">
        <v>79</v>
      </c>
      <c r="D76" s="2"/>
      <c r="F76" s="33">
        <v>52005</v>
      </c>
      <c r="G76" s="34"/>
      <c r="H76" s="33"/>
      <c r="I76" s="33">
        <v>58374</v>
      </c>
      <c r="J76" s="34"/>
      <c r="K76" s="33"/>
      <c r="L76" s="33">
        <v>58779</v>
      </c>
      <c r="M76" s="34"/>
      <c r="N76" s="173"/>
      <c r="O76" s="173"/>
      <c r="P76" s="179"/>
      <c r="Q76" s="173"/>
      <c r="R76" s="173"/>
      <c r="S76" s="179"/>
      <c r="U76" s="226"/>
    </row>
    <row r="77" spans="1:21">
      <c r="A77" s="242">
        <v>4.2</v>
      </c>
      <c r="B77" s="10" t="s">
        <v>80</v>
      </c>
      <c r="D77" s="2"/>
      <c r="F77" s="33">
        <v>2522</v>
      </c>
      <c r="G77" s="34"/>
      <c r="H77" s="33"/>
      <c r="I77" s="33">
        <v>2130</v>
      </c>
      <c r="J77" s="34"/>
      <c r="K77" s="33"/>
      <c r="L77" s="33">
        <v>2126</v>
      </c>
      <c r="M77" s="34"/>
      <c r="N77" s="173"/>
      <c r="O77" s="173"/>
      <c r="P77" s="179"/>
      <c r="Q77" s="173"/>
      <c r="R77" s="173"/>
      <c r="S77" s="179"/>
      <c r="U77" s="226"/>
    </row>
    <row r="78" spans="1:21">
      <c r="A78" s="242">
        <v>4.3</v>
      </c>
      <c r="B78" s="10" t="s">
        <v>81</v>
      </c>
      <c r="D78" s="2"/>
      <c r="F78" s="33">
        <v>393303</v>
      </c>
      <c r="G78" s="34"/>
      <c r="H78" s="33"/>
      <c r="I78" s="33">
        <v>424735</v>
      </c>
      <c r="J78" s="34"/>
      <c r="K78" s="33"/>
      <c r="L78" s="33">
        <v>427217</v>
      </c>
      <c r="M78" s="34"/>
      <c r="N78" s="173"/>
      <c r="O78" s="173"/>
      <c r="P78" s="179"/>
      <c r="Q78" s="173"/>
      <c r="R78" s="173"/>
      <c r="S78" s="179"/>
      <c r="U78" s="226"/>
    </row>
    <row r="79" spans="1:21">
      <c r="A79" s="245"/>
      <c r="B79" s="12"/>
      <c r="C79" s="12"/>
      <c r="D79" s="13"/>
      <c r="E79" s="12"/>
      <c r="F79" s="12"/>
      <c r="G79" s="13"/>
      <c r="H79" s="12"/>
      <c r="I79" s="12"/>
      <c r="J79" s="13"/>
      <c r="K79" s="12"/>
      <c r="L79" s="12"/>
      <c r="M79" s="13"/>
      <c r="N79" s="12"/>
      <c r="O79" s="12"/>
      <c r="P79" s="13"/>
      <c r="Q79" s="12"/>
      <c r="R79" s="12"/>
      <c r="S79" s="13"/>
      <c r="T79" s="12"/>
      <c r="U79" s="227"/>
    </row>
    <row r="80" spans="1:21" ht="18.75">
      <c r="A80" s="243"/>
      <c r="B80" s="15" t="s">
        <v>82</v>
      </c>
      <c r="C80" s="16"/>
      <c r="D80" s="16"/>
      <c r="E80" s="16"/>
      <c r="F80" s="16"/>
      <c r="G80" s="16"/>
      <c r="H80" s="16"/>
      <c r="I80" s="16"/>
      <c r="J80" s="16"/>
      <c r="K80" s="16"/>
      <c r="L80" s="16"/>
      <c r="M80" s="16"/>
      <c r="N80" s="16"/>
      <c r="O80" s="16"/>
      <c r="P80" s="16"/>
      <c r="Q80" s="16"/>
      <c r="R80" s="16"/>
      <c r="S80" s="16"/>
      <c r="T80" s="16"/>
      <c r="U80" s="20"/>
    </row>
    <row r="81" spans="1:23">
      <c r="A81" s="242"/>
      <c r="D81" s="2"/>
      <c r="G81" s="2"/>
      <c r="J81" s="2"/>
      <c r="M81" s="2"/>
      <c r="P81" s="2"/>
      <c r="S81" s="2"/>
      <c r="U81" s="220"/>
    </row>
    <row r="82" spans="1:23">
      <c r="A82" s="244">
        <v>5</v>
      </c>
      <c r="B82" s="1" t="s">
        <v>83</v>
      </c>
      <c r="D82" s="2"/>
      <c r="E82" s="33"/>
      <c r="F82" s="33"/>
      <c r="G82" s="34"/>
      <c r="H82" s="33"/>
      <c r="I82" s="33"/>
      <c r="J82" s="34"/>
      <c r="K82" s="33"/>
      <c r="L82" s="33"/>
      <c r="M82" s="34"/>
      <c r="N82" s="33"/>
      <c r="O82" s="33"/>
      <c r="P82" s="34"/>
      <c r="Q82" s="33"/>
      <c r="R82" s="33"/>
      <c r="S82" s="34"/>
      <c r="U82" s="225"/>
    </row>
    <row r="83" spans="1:23">
      <c r="A83" s="244"/>
      <c r="B83" s="59"/>
      <c r="D83" s="2"/>
      <c r="E83" s="33"/>
      <c r="F83" s="33"/>
      <c r="G83" s="34"/>
      <c r="H83" s="33"/>
      <c r="I83" s="33"/>
      <c r="J83" s="34"/>
      <c r="K83" s="33"/>
      <c r="L83" s="33"/>
      <c r="M83" s="34"/>
      <c r="N83" s="33"/>
      <c r="O83" s="33"/>
      <c r="P83" s="34"/>
      <c r="Q83" s="33"/>
      <c r="R83" s="33"/>
      <c r="S83" s="34"/>
      <c r="U83" s="225"/>
    </row>
    <row r="84" spans="1:23" s="8" customFormat="1">
      <c r="A84" s="244">
        <v>5.0999999999999996</v>
      </c>
      <c r="B84" s="51" t="s">
        <v>84</v>
      </c>
      <c r="D84" s="52"/>
      <c r="E84" s="53"/>
      <c r="F84" s="53"/>
      <c r="G84" s="54"/>
      <c r="H84" s="53"/>
      <c r="I84" s="53"/>
      <c r="J84" s="54"/>
      <c r="K84" s="53"/>
      <c r="L84" s="53"/>
      <c r="M84" s="54"/>
      <c r="N84" s="53"/>
      <c r="O84" s="53"/>
      <c r="P84" s="54"/>
      <c r="Q84" s="53"/>
      <c r="R84" s="53"/>
      <c r="S84" s="54"/>
      <c r="U84" s="228"/>
    </row>
    <row r="85" spans="1:23" ht="15" customHeight="1">
      <c r="A85" s="242" t="s">
        <v>85</v>
      </c>
      <c r="B85" s="11" t="s">
        <v>86</v>
      </c>
      <c r="D85" s="2"/>
      <c r="E85" s="33"/>
      <c r="F85" s="33">
        <v>18237993</v>
      </c>
      <c r="G85" s="34"/>
      <c r="H85" s="33"/>
      <c r="I85" s="33">
        <v>5404085.6841997998</v>
      </c>
      <c r="J85" s="34"/>
      <c r="K85" s="33"/>
      <c r="L85" s="33">
        <v>4438999.3788645854</v>
      </c>
      <c r="M85" s="34"/>
      <c r="N85" s="181"/>
      <c r="O85" s="181"/>
      <c r="P85" s="180"/>
      <c r="Q85" s="33"/>
      <c r="R85" s="33">
        <v>1230641.9879403822</v>
      </c>
      <c r="S85" s="34"/>
      <c r="U85" s="229" t="s">
        <v>87</v>
      </c>
      <c r="V85" s="156"/>
      <c r="W85" s="156"/>
    </row>
    <row r="86" spans="1:23" ht="15" customHeight="1">
      <c r="A86" s="242" t="s">
        <v>88</v>
      </c>
      <c r="B86" s="11" t="s">
        <v>89</v>
      </c>
      <c r="D86" s="2"/>
      <c r="E86" s="41"/>
      <c r="F86" s="41">
        <f>F85/F$44</f>
        <v>1.0851482958232723</v>
      </c>
      <c r="G86" s="42"/>
      <c r="H86" s="41"/>
      <c r="I86" s="41">
        <f>I85/I$44</f>
        <v>0.66042249980262857</v>
      </c>
      <c r="J86" s="42"/>
      <c r="K86" s="41"/>
      <c r="L86" s="41">
        <v>0.58021980978095977</v>
      </c>
      <c r="M86" s="42"/>
      <c r="N86" s="173"/>
      <c r="O86" s="173"/>
      <c r="P86" s="180"/>
      <c r="Q86" s="41"/>
      <c r="R86" s="41">
        <f>R85/R$44</f>
        <v>9.3287007828718072E-2</v>
      </c>
      <c r="S86" s="42"/>
      <c r="U86" s="332" t="s">
        <v>38</v>
      </c>
    </row>
    <row r="87" spans="1:23">
      <c r="A87" s="242" t="s">
        <v>90</v>
      </c>
      <c r="B87" s="11" t="s">
        <v>91</v>
      </c>
      <c r="D87" s="2"/>
      <c r="E87" s="33"/>
      <c r="F87" s="33">
        <v>18366323.357024394</v>
      </c>
      <c r="G87" s="34"/>
      <c r="H87" s="33"/>
      <c r="I87" s="33">
        <v>5435246.3381629549</v>
      </c>
      <c r="J87" s="34"/>
      <c r="K87" s="33"/>
      <c r="L87" s="33">
        <v>4464818.1586131742</v>
      </c>
      <c r="M87" s="34"/>
      <c r="N87" s="181"/>
      <c r="O87" s="181"/>
      <c r="P87" s="180"/>
      <c r="Q87" s="173"/>
      <c r="R87" s="173"/>
      <c r="S87" s="179"/>
      <c r="U87" s="332"/>
    </row>
    <row r="88" spans="1:23">
      <c r="A88" s="242" t="s">
        <v>92</v>
      </c>
      <c r="B88" s="11" t="s">
        <v>93</v>
      </c>
      <c r="D88" s="2"/>
      <c r="E88" s="41"/>
      <c r="F88" s="41">
        <f>F87/F$44</f>
        <v>1.0927838656048492</v>
      </c>
      <c r="G88" s="42"/>
      <c r="H88" s="41"/>
      <c r="I88" s="41">
        <f>I87/I$44</f>
        <v>0.66423058098202215</v>
      </c>
      <c r="J88" s="42"/>
      <c r="K88" s="41"/>
      <c r="L88" s="41">
        <v>0.58359457278999827</v>
      </c>
      <c r="M88" s="42"/>
      <c r="N88" s="181"/>
      <c r="O88" s="181"/>
      <c r="P88" s="180"/>
      <c r="Q88" s="204"/>
      <c r="R88" s="204"/>
      <c r="S88" s="182"/>
      <c r="U88" s="332"/>
    </row>
    <row r="89" spans="1:23">
      <c r="A89" s="242"/>
      <c r="B89" s="10"/>
      <c r="D89" s="2"/>
      <c r="E89" s="33"/>
      <c r="F89" s="33"/>
      <c r="G89" s="34"/>
      <c r="H89" s="33"/>
      <c r="I89" s="33"/>
      <c r="J89" s="34"/>
      <c r="K89" s="33"/>
      <c r="L89" s="33"/>
      <c r="M89" s="34"/>
      <c r="N89" s="33"/>
      <c r="O89" s="33"/>
      <c r="P89" s="34"/>
      <c r="Q89" s="33"/>
      <c r="R89" s="33"/>
      <c r="S89" s="34"/>
      <c r="U89" s="222"/>
    </row>
    <row r="90" spans="1:23" s="8" customFormat="1">
      <c r="A90" s="244">
        <v>5.2</v>
      </c>
      <c r="B90" s="51" t="s">
        <v>94</v>
      </c>
      <c r="D90" s="52"/>
      <c r="E90" s="53"/>
      <c r="F90" s="53"/>
      <c r="G90" s="54"/>
      <c r="H90" s="53"/>
      <c r="I90" s="53"/>
      <c r="J90" s="54"/>
      <c r="K90" s="53"/>
      <c r="L90" s="53"/>
      <c r="M90" s="54"/>
      <c r="N90" s="53"/>
      <c r="O90" s="53"/>
      <c r="P90" s="54"/>
      <c r="Q90" s="53"/>
      <c r="R90" s="53"/>
      <c r="S90" s="54"/>
      <c r="U90" s="222"/>
    </row>
    <row r="91" spans="1:23">
      <c r="A91" s="242" t="s">
        <v>95</v>
      </c>
      <c r="B91" s="11" t="s">
        <v>86</v>
      </c>
      <c r="D91" s="2"/>
      <c r="E91" s="33"/>
      <c r="F91" s="33">
        <v>1230441.6406433554</v>
      </c>
      <c r="G91" s="34"/>
      <c r="H91" s="33"/>
      <c r="I91" s="33">
        <v>2111877.860874543</v>
      </c>
      <c r="J91" s="34"/>
      <c r="K91" s="33"/>
      <c r="L91" s="33">
        <v>1544065.6304573219</v>
      </c>
      <c r="M91" s="34"/>
      <c r="N91" s="181"/>
      <c r="O91" s="181"/>
      <c r="P91" s="180"/>
      <c r="Q91" s="181"/>
      <c r="R91" s="181"/>
      <c r="S91" s="180"/>
      <c r="U91" s="222"/>
    </row>
    <row r="92" spans="1:23">
      <c r="A92" s="242" t="s">
        <v>96</v>
      </c>
      <c r="B92" s="11" t="s">
        <v>89</v>
      </c>
      <c r="D92" s="2"/>
      <c r="E92" s="41"/>
      <c r="F92" s="41">
        <f>F91/F$57</f>
        <v>0.76344145118666673</v>
      </c>
      <c r="G92" s="42"/>
      <c r="H92" s="41"/>
      <c r="I92" s="41">
        <f>I91/I$57</f>
        <v>0.37225966076018407</v>
      </c>
      <c r="J92" s="42"/>
      <c r="K92" s="41"/>
      <c r="L92" s="41">
        <v>0.33124863601371785</v>
      </c>
      <c r="M92" s="42"/>
      <c r="N92" s="173"/>
      <c r="O92" s="173"/>
      <c r="P92" s="180"/>
      <c r="Q92" s="173"/>
      <c r="R92" s="173"/>
      <c r="S92" s="180"/>
      <c r="U92" s="222"/>
    </row>
    <row r="93" spans="1:23">
      <c r="A93" s="242" t="s">
        <v>97</v>
      </c>
      <c r="B93" s="11" t="s">
        <v>91</v>
      </c>
      <c r="D93" s="2"/>
      <c r="E93" s="33"/>
      <c r="F93" s="33">
        <v>1236441.7160844884</v>
      </c>
      <c r="G93" s="34"/>
      <c r="H93" s="33"/>
      <c r="I93" s="33">
        <v>2124708.6416422538</v>
      </c>
      <c r="J93" s="34"/>
      <c r="K93" s="33"/>
      <c r="L93" s="33">
        <v>1553363.2914755333</v>
      </c>
      <c r="M93" s="34"/>
      <c r="N93" s="181"/>
      <c r="O93" s="181"/>
      <c r="P93" s="180"/>
      <c r="Q93" s="181"/>
      <c r="R93" s="181"/>
      <c r="S93" s="180"/>
      <c r="U93" s="222"/>
    </row>
    <row r="94" spans="1:23">
      <c r="A94" s="242" t="s">
        <v>98</v>
      </c>
      <c r="B94" s="11" t="s">
        <v>93</v>
      </c>
      <c r="D94" s="2"/>
      <c r="E94" s="41"/>
      <c r="F94" s="41">
        <f>F93/F$57</f>
        <v>0.76716426594740006</v>
      </c>
      <c r="G94" s="42"/>
      <c r="H94" s="41"/>
      <c r="I94" s="41">
        <f>I93/I$57</f>
        <v>0.37452133610816013</v>
      </c>
      <c r="J94" s="42"/>
      <c r="K94" s="41"/>
      <c r="L94" s="41">
        <v>0.33324326465491638</v>
      </c>
      <c r="M94" s="42"/>
      <c r="N94" s="181"/>
      <c r="O94" s="181"/>
      <c r="P94" s="180"/>
      <c r="Q94" s="181"/>
      <c r="R94" s="181"/>
      <c r="S94" s="180"/>
      <c r="U94" s="229"/>
    </row>
    <row r="95" spans="1:23">
      <c r="A95" s="242"/>
      <c r="B95" s="50"/>
      <c r="D95" s="2"/>
      <c r="E95" s="41"/>
      <c r="F95" s="41"/>
      <c r="G95" s="42"/>
      <c r="H95" s="41"/>
      <c r="I95" s="41"/>
      <c r="J95" s="42"/>
      <c r="K95" s="41"/>
      <c r="L95" s="41"/>
      <c r="M95" s="42"/>
      <c r="N95" s="41"/>
      <c r="O95" s="41"/>
      <c r="P95" s="42"/>
      <c r="Q95" s="41"/>
      <c r="R95" s="41"/>
      <c r="S95" s="42"/>
      <c r="U95" s="220"/>
    </row>
    <row r="96" spans="1:23" s="8" customFormat="1">
      <c r="A96" s="244">
        <v>5.3</v>
      </c>
      <c r="B96" s="51" t="s">
        <v>99</v>
      </c>
      <c r="D96" s="52"/>
      <c r="E96" s="53"/>
      <c r="F96" s="53"/>
      <c r="G96" s="54"/>
      <c r="H96" s="53"/>
      <c r="I96" s="53"/>
      <c r="J96" s="54"/>
      <c r="K96" s="53"/>
      <c r="L96" s="53"/>
      <c r="M96" s="54"/>
      <c r="N96" s="53"/>
      <c r="O96" s="53"/>
      <c r="P96" s="54"/>
      <c r="Q96" s="53"/>
      <c r="R96" s="53"/>
      <c r="S96" s="54"/>
      <c r="U96" s="228"/>
    </row>
    <row r="97" spans="1:21">
      <c r="A97" s="242" t="s">
        <v>100</v>
      </c>
      <c r="B97" s="11" t="s">
        <v>101</v>
      </c>
      <c r="D97" s="2"/>
      <c r="E97" s="33"/>
      <c r="F97" s="33">
        <f>F85+F91</f>
        <v>19468434.640643355</v>
      </c>
      <c r="G97" s="34"/>
      <c r="H97" s="33"/>
      <c r="I97" s="33">
        <f>I85+I91</f>
        <v>7515963.5450743428</v>
      </c>
      <c r="J97" s="34"/>
      <c r="K97" s="33"/>
      <c r="L97" s="33">
        <f>L85+L91</f>
        <v>5983065.0093219075</v>
      </c>
      <c r="M97" s="34"/>
      <c r="N97" s="181"/>
      <c r="O97" s="181"/>
      <c r="P97" s="180"/>
      <c r="Q97" s="181"/>
      <c r="R97" s="181"/>
      <c r="S97" s="180"/>
      <c r="U97" s="220"/>
    </row>
    <row r="98" spans="1:21">
      <c r="A98" s="242" t="s">
        <v>102</v>
      </c>
      <c r="B98" s="11" t="s">
        <v>103</v>
      </c>
      <c r="D98" s="2"/>
      <c r="E98" s="41"/>
      <c r="F98" s="41">
        <f>F97/F$31</f>
        <v>1.0569976367195948</v>
      </c>
      <c r="G98" s="42"/>
      <c r="H98" s="41"/>
      <c r="I98" s="41">
        <f>I97/I$31</f>
        <v>0.54243771441868649</v>
      </c>
      <c r="J98" s="42"/>
      <c r="K98" s="41"/>
      <c r="L98" s="41">
        <f>L97/L$31</f>
        <v>0.4859582122917786</v>
      </c>
      <c r="M98" s="42"/>
      <c r="N98" s="173"/>
      <c r="O98" s="173"/>
      <c r="P98" s="180"/>
      <c r="Q98" s="173"/>
      <c r="R98" s="173"/>
      <c r="S98" s="180"/>
      <c r="U98" s="220"/>
    </row>
    <row r="99" spans="1:21">
      <c r="A99" s="242" t="s">
        <v>104</v>
      </c>
      <c r="B99" s="11" t="s">
        <v>105</v>
      </c>
      <c r="D99" s="2"/>
      <c r="E99" s="33"/>
      <c r="F99" s="33">
        <f>F87+F93</f>
        <v>19602765.073108882</v>
      </c>
      <c r="G99" s="34"/>
      <c r="H99" s="33"/>
      <c r="I99" s="33">
        <f>I87+I93</f>
        <v>7559954.9798052087</v>
      </c>
      <c r="J99" s="34"/>
      <c r="K99" s="33"/>
      <c r="L99" s="33">
        <f>L87+L93</f>
        <v>6018181.4500887077</v>
      </c>
      <c r="M99" s="34"/>
      <c r="N99" s="181"/>
      <c r="O99" s="181"/>
      <c r="P99" s="180"/>
      <c r="Q99" s="181"/>
      <c r="R99" s="181"/>
      <c r="S99" s="180"/>
      <c r="U99" s="220"/>
    </row>
    <row r="100" spans="1:21">
      <c r="A100" s="242" t="s">
        <v>106</v>
      </c>
      <c r="B100" s="11" t="s">
        <v>107</v>
      </c>
      <c r="D100" s="2"/>
      <c r="E100" s="41"/>
      <c r="F100" s="41">
        <f>F99/F$31</f>
        <v>1.0642908245015834</v>
      </c>
      <c r="G100" s="42"/>
      <c r="H100" s="41"/>
      <c r="I100" s="41">
        <f>I99/I$31</f>
        <v>0.54561263845421459</v>
      </c>
      <c r="J100" s="42"/>
      <c r="K100" s="41"/>
      <c r="L100" s="41">
        <f>L99/L$31</f>
        <v>0.48881044985739019</v>
      </c>
      <c r="M100" s="42"/>
      <c r="N100" s="181"/>
      <c r="O100" s="181"/>
      <c r="P100" s="180"/>
      <c r="Q100" s="181"/>
      <c r="R100" s="181"/>
      <c r="S100" s="180"/>
      <c r="U100" s="220"/>
    </row>
    <row r="101" spans="1:21">
      <c r="A101" s="242"/>
      <c r="B101" s="50"/>
      <c r="D101" s="2"/>
      <c r="E101" s="41"/>
      <c r="F101" s="41"/>
      <c r="G101" s="42"/>
      <c r="H101" s="41"/>
      <c r="I101" s="41"/>
      <c r="J101" s="42"/>
      <c r="K101" s="41"/>
      <c r="L101" s="41"/>
      <c r="M101" s="42"/>
      <c r="N101" s="41"/>
      <c r="O101" s="41"/>
      <c r="P101" s="42"/>
      <c r="Q101" s="41"/>
      <c r="R101" s="41"/>
      <c r="S101" s="42"/>
      <c r="U101" s="220"/>
    </row>
    <row r="102" spans="1:21" s="158" customFormat="1">
      <c r="A102" s="246">
        <v>5.4</v>
      </c>
      <c r="B102" s="157" t="s">
        <v>108</v>
      </c>
      <c r="D102" s="159"/>
      <c r="E102" s="160"/>
      <c r="F102" s="160"/>
      <c r="G102" s="161"/>
      <c r="H102" s="160"/>
      <c r="I102" s="160"/>
      <c r="J102" s="161"/>
      <c r="K102" s="160"/>
      <c r="L102" s="160"/>
      <c r="M102" s="161"/>
      <c r="N102" s="160"/>
      <c r="O102" s="160"/>
      <c r="P102" s="161"/>
      <c r="Q102" s="160"/>
      <c r="R102" s="160"/>
      <c r="S102" s="161"/>
      <c r="U102" s="230"/>
    </row>
    <row r="103" spans="1:21" s="83" customFormat="1">
      <c r="A103" s="247" t="s">
        <v>109</v>
      </c>
      <c r="B103" s="153" t="s">
        <v>110</v>
      </c>
      <c r="D103" s="162"/>
      <c r="E103" s="163"/>
      <c r="F103" s="163">
        <v>102831.43153089847</v>
      </c>
      <c r="G103" s="164"/>
      <c r="H103" s="33"/>
      <c r="I103" s="33">
        <v>13986.225905638206</v>
      </c>
      <c r="J103" s="34"/>
      <c r="K103" s="33"/>
      <c r="L103" s="33">
        <v>42508</v>
      </c>
      <c r="M103" s="34"/>
      <c r="N103" s="178"/>
      <c r="O103" s="178"/>
      <c r="P103" s="184"/>
      <c r="Q103" s="178"/>
      <c r="R103" s="178"/>
      <c r="S103" s="184"/>
      <c r="U103" s="231"/>
    </row>
    <row r="104" spans="1:21" s="83" customFormat="1">
      <c r="A104" s="247" t="s">
        <v>111</v>
      </c>
      <c r="B104" s="153" t="s">
        <v>112</v>
      </c>
      <c r="D104" s="162"/>
      <c r="E104" s="163"/>
      <c r="F104" s="215">
        <f>F103/F44</f>
        <v>6.1184008943759314E-3</v>
      </c>
      <c r="G104" s="164"/>
      <c r="H104" s="41"/>
      <c r="I104" s="215">
        <f>I103/I44</f>
        <v>1.7092286864384891E-3</v>
      </c>
      <c r="J104" s="42"/>
      <c r="K104" s="41"/>
      <c r="L104" s="215">
        <f>L103/L44</f>
        <v>5.5562072406355918E-3</v>
      </c>
      <c r="M104" s="42"/>
      <c r="N104" s="178"/>
      <c r="O104" s="178"/>
      <c r="P104" s="184"/>
      <c r="Q104" s="178"/>
      <c r="R104" s="178"/>
      <c r="S104" s="184"/>
      <c r="U104" s="231"/>
    </row>
    <row r="105" spans="1:21">
      <c r="A105" s="242"/>
      <c r="B105" s="10"/>
      <c r="D105" s="2"/>
      <c r="E105" s="33"/>
      <c r="F105" s="33"/>
      <c r="G105" s="34"/>
      <c r="H105" s="33"/>
      <c r="I105" s="33"/>
      <c r="J105" s="34"/>
      <c r="K105" s="33"/>
      <c r="L105" s="33"/>
      <c r="M105" s="34"/>
      <c r="N105" s="33"/>
      <c r="O105" s="33"/>
      <c r="P105" s="34"/>
      <c r="Q105" s="33"/>
      <c r="R105" s="33"/>
      <c r="S105" s="34"/>
      <c r="U105" s="220"/>
    </row>
    <row r="106" spans="1:21">
      <c r="A106" s="244">
        <v>6</v>
      </c>
      <c r="B106" s="1" t="s">
        <v>113</v>
      </c>
      <c r="D106" s="2"/>
      <c r="E106" s="33"/>
      <c r="F106" s="33"/>
      <c r="G106" s="34"/>
      <c r="H106" s="33"/>
      <c r="I106" s="33"/>
      <c r="J106" s="34"/>
      <c r="K106" s="33"/>
      <c r="L106" s="33"/>
      <c r="M106" s="34"/>
      <c r="N106" s="33"/>
      <c r="O106" s="33"/>
      <c r="P106" s="34"/>
      <c r="Q106" s="33"/>
      <c r="R106" s="33"/>
      <c r="S106" s="34"/>
      <c r="U106" s="220"/>
    </row>
    <row r="107" spans="1:21">
      <c r="A107" s="242">
        <v>6.1</v>
      </c>
      <c r="B107" s="10" t="s">
        <v>114</v>
      </c>
      <c r="D107" s="2"/>
      <c r="E107" s="55"/>
      <c r="F107" s="329" t="s">
        <v>115</v>
      </c>
      <c r="G107" s="330"/>
      <c r="H107" s="330"/>
      <c r="I107" s="330"/>
      <c r="J107" s="330"/>
      <c r="K107" s="330"/>
      <c r="L107" s="330"/>
      <c r="M107" s="330"/>
      <c r="N107" s="330"/>
      <c r="O107" s="330"/>
      <c r="P107" s="330"/>
      <c r="Q107" s="330"/>
      <c r="R107" s="330"/>
      <c r="S107" s="56"/>
      <c r="U107" s="220"/>
    </row>
    <row r="108" spans="1:21">
      <c r="A108" s="242"/>
      <c r="B108" s="10"/>
      <c r="D108" s="2"/>
      <c r="E108" s="33"/>
      <c r="F108" s="33"/>
      <c r="G108" s="34"/>
      <c r="H108" s="33"/>
      <c r="I108" s="33"/>
      <c r="J108" s="34"/>
      <c r="K108" s="33"/>
      <c r="L108" s="33"/>
      <c r="M108" s="34"/>
      <c r="N108" s="33"/>
      <c r="O108" s="33"/>
      <c r="P108" s="34"/>
      <c r="Q108" s="33"/>
      <c r="R108" s="33"/>
      <c r="S108" s="34"/>
      <c r="U108" s="220"/>
    </row>
    <row r="109" spans="1:21">
      <c r="A109" s="244">
        <v>6.2</v>
      </c>
      <c r="B109" s="51" t="s">
        <v>116</v>
      </c>
      <c r="D109" s="2"/>
      <c r="E109" s="33"/>
      <c r="F109" s="33"/>
      <c r="G109" s="34"/>
      <c r="H109" s="33"/>
      <c r="I109" s="33"/>
      <c r="J109" s="34"/>
      <c r="K109" s="33"/>
      <c r="L109" s="33"/>
      <c r="M109" s="34"/>
      <c r="N109" s="33"/>
      <c r="O109" s="33"/>
      <c r="P109" s="34"/>
      <c r="Q109" s="33"/>
      <c r="R109" s="33"/>
      <c r="S109" s="34"/>
      <c r="U109" s="220"/>
    </row>
    <row r="110" spans="1:21">
      <c r="A110" s="242" t="s">
        <v>117</v>
      </c>
      <c r="B110" s="11" t="s">
        <v>118</v>
      </c>
      <c r="D110" s="2"/>
      <c r="E110" s="33"/>
      <c r="F110" s="33">
        <v>31071</v>
      </c>
      <c r="G110" s="34"/>
      <c r="H110" s="33"/>
      <c r="I110" s="33">
        <v>2840.4006132576137</v>
      </c>
      <c r="J110" s="34"/>
      <c r="K110" s="33"/>
      <c r="L110" s="33">
        <v>1927.2046883363121</v>
      </c>
      <c r="M110" s="34"/>
      <c r="N110" s="173"/>
      <c r="O110" s="173"/>
      <c r="P110" s="179"/>
      <c r="Q110" s="33"/>
      <c r="R110" s="33">
        <v>87.089838611642833</v>
      </c>
      <c r="S110" s="34"/>
      <c r="U110" s="220"/>
    </row>
    <row r="111" spans="1:21">
      <c r="A111" s="242" t="s">
        <v>119</v>
      </c>
      <c r="B111" s="11" t="s">
        <v>120</v>
      </c>
      <c r="D111" s="2"/>
      <c r="E111" s="43"/>
      <c r="F111" s="43">
        <f>F110/F$44</f>
        <v>1.848703566205168E-3</v>
      </c>
      <c r="G111" s="44"/>
      <c r="H111" s="43"/>
      <c r="I111" s="43">
        <f>I110/I44</f>
        <v>3.4711967630955091E-4</v>
      </c>
      <c r="J111" s="44"/>
      <c r="K111" s="43"/>
      <c r="L111" s="43">
        <f>L110/L44</f>
        <v>2.5190431550581245E-4</v>
      </c>
      <c r="M111" s="44"/>
      <c r="N111" s="205"/>
      <c r="O111" s="205"/>
      <c r="P111" s="183"/>
      <c r="Q111" s="43"/>
      <c r="R111" s="43">
        <v>6.7080166926360743E-6</v>
      </c>
      <c r="S111" s="44"/>
      <c r="U111" s="220"/>
    </row>
    <row r="112" spans="1:21">
      <c r="A112" s="242"/>
      <c r="B112" s="10"/>
      <c r="D112" s="2"/>
      <c r="E112" s="33"/>
      <c r="F112" s="33"/>
      <c r="G112" s="34"/>
      <c r="H112" s="33"/>
      <c r="I112" s="33"/>
      <c r="J112" s="34"/>
      <c r="K112" s="33"/>
      <c r="L112" s="33"/>
      <c r="M112" s="34"/>
      <c r="N112" s="33"/>
      <c r="O112" s="33"/>
      <c r="P112" s="34"/>
      <c r="Q112" s="33"/>
      <c r="R112" s="33"/>
      <c r="S112" s="34"/>
      <c r="U112" s="220"/>
    </row>
    <row r="113" spans="1:21">
      <c r="A113" s="244">
        <v>6.3</v>
      </c>
      <c r="B113" s="51" t="s">
        <v>121</v>
      </c>
      <c r="D113" s="2"/>
      <c r="E113" s="33"/>
      <c r="F113" s="33"/>
      <c r="G113" s="34"/>
      <c r="H113" s="33"/>
      <c r="I113" s="33"/>
      <c r="J113" s="34"/>
      <c r="K113" s="33"/>
      <c r="L113" s="33"/>
      <c r="M113" s="34"/>
      <c r="N113" s="33"/>
      <c r="O113" s="33"/>
      <c r="P113" s="34"/>
      <c r="Q113" s="33"/>
      <c r="R113" s="33"/>
      <c r="S113" s="34"/>
      <c r="U113" s="220"/>
    </row>
    <row r="114" spans="1:21">
      <c r="A114" s="242" t="s">
        <v>122</v>
      </c>
      <c r="B114" s="11" t="s">
        <v>123</v>
      </c>
      <c r="D114" s="2"/>
      <c r="E114" s="33"/>
      <c r="F114" s="33">
        <v>56067</v>
      </c>
      <c r="G114" s="34"/>
      <c r="H114" s="33"/>
      <c r="I114" s="33">
        <v>1132.5071894476148</v>
      </c>
      <c r="J114" s="34"/>
      <c r="K114" s="33"/>
      <c r="L114" s="33">
        <v>1007.393564423801</v>
      </c>
      <c r="M114" s="34"/>
      <c r="N114" s="173"/>
      <c r="O114" s="173"/>
      <c r="P114" s="179"/>
      <c r="Q114" s="33"/>
      <c r="R114" s="33">
        <v>7.2574865509702358</v>
      </c>
      <c r="S114" s="34"/>
      <c r="U114" s="220"/>
    </row>
    <row r="115" spans="1:21">
      <c r="A115" s="242" t="s">
        <v>124</v>
      </c>
      <c r="B115" s="11" t="s">
        <v>125</v>
      </c>
      <c r="D115" s="2"/>
      <c r="E115" s="43"/>
      <c r="F115" s="43">
        <f>F114/F$44</f>
        <v>3.3359487253846083E-3</v>
      </c>
      <c r="G115" s="44"/>
      <c r="H115" s="43"/>
      <c r="I115" s="43">
        <f>I114/I$44</f>
        <v>1.3840143787620046E-4</v>
      </c>
      <c r="J115" s="44"/>
      <c r="K115" s="43"/>
      <c r="L115" s="43">
        <f>L114/L$44</f>
        <v>1.3167609430745318E-4</v>
      </c>
      <c r="M115" s="44"/>
      <c r="N115" s="205"/>
      <c r="O115" s="205"/>
      <c r="P115" s="183"/>
      <c r="Q115" s="43"/>
      <c r="R115" s="43">
        <v>5.5900139105300619E-7</v>
      </c>
      <c r="S115" s="44"/>
      <c r="U115" s="220"/>
    </row>
    <row r="116" spans="1:21">
      <c r="A116" s="242"/>
      <c r="B116" s="10"/>
      <c r="D116" s="2"/>
      <c r="E116" s="33"/>
      <c r="F116" s="33"/>
      <c r="G116" s="34"/>
      <c r="H116" s="33"/>
      <c r="I116" s="33"/>
      <c r="J116" s="34"/>
      <c r="K116" s="33"/>
      <c r="L116" s="33"/>
      <c r="M116" s="34"/>
      <c r="N116" s="33"/>
      <c r="O116" s="33"/>
      <c r="P116" s="34"/>
      <c r="Q116" s="33"/>
      <c r="R116" s="33"/>
      <c r="S116" s="34"/>
      <c r="U116" s="220"/>
    </row>
    <row r="117" spans="1:21">
      <c r="A117" s="244">
        <v>6.4</v>
      </c>
      <c r="B117" s="51" t="s">
        <v>126</v>
      </c>
      <c r="D117" s="2"/>
      <c r="E117" s="33"/>
      <c r="F117" s="33"/>
      <c r="G117" s="34"/>
      <c r="H117" s="33"/>
      <c r="I117" s="33"/>
      <c r="J117" s="34"/>
      <c r="K117" s="33"/>
      <c r="L117" s="33"/>
      <c r="M117" s="34"/>
      <c r="N117" s="33"/>
      <c r="O117" s="33"/>
      <c r="P117" s="34"/>
      <c r="Q117" s="33"/>
      <c r="R117" s="33"/>
      <c r="S117" s="34"/>
      <c r="U117" s="220"/>
    </row>
    <row r="118" spans="1:21">
      <c r="A118" s="242" t="s">
        <v>127</v>
      </c>
      <c r="B118" s="11" t="s">
        <v>128</v>
      </c>
      <c r="D118" s="2"/>
      <c r="E118" s="45"/>
      <c r="F118" s="45">
        <v>337.7</v>
      </c>
      <c r="G118" s="46"/>
      <c r="H118" s="33"/>
      <c r="I118" s="45">
        <v>15.733813934646301</v>
      </c>
      <c r="J118" s="34"/>
      <c r="K118" s="33"/>
      <c r="L118" s="33">
        <v>26.705887347339996</v>
      </c>
      <c r="M118" s="34"/>
      <c r="N118" s="213"/>
      <c r="O118" s="213"/>
      <c r="P118" s="214"/>
      <c r="Q118" s="45"/>
      <c r="R118" s="45">
        <v>2.721552</v>
      </c>
      <c r="S118" s="46"/>
      <c r="U118" s="220"/>
    </row>
    <row r="119" spans="1:21">
      <c r="A119" s="242" t="s">
        <v>129</v>
      </c>
      <c r="B119" s="11" t="s">
        <v>130</v>
      </c>
      <c r="D119" s="2"/>
      <c r="E119" s="43"/>
      <c r="F119" s="43">
        <f>F118/F$44</f>
        <v>2.0092922477792321E-5</v>
      </c>
      <c r="G119" s="44"/>
      <c r="H119" s="43"/>
      <c r="I119" s="43">
        <f>I118/I$44</f>
        <v>1.9227979231582383E-6</v>
      </c>
      <c r="J119" s="44"/>
      <c r="K119" s="43"/>
      <c r="L119" s="43">
        <f>L118/L$44</f>
        <v>3.4907180918153975E-6</v>
      </c>
      <c r="M119" s="44"/>
      <c r="N119" s="205"/>
      <c r="O119" s="205"/>
      <c r="P119" s="183"/>
      <c r="Q119" s="43"/>
      <c r="R119" s="236">
        <v>2.0962510135409142E-7</v>
      </c>
      <c r="S119" s="44"/>
      <c r="U119" s="220"/>
    </row>
    <row r="120" spans="1:21">
      <c r="A120" s="245"/>
      <c r="B120" s="12"/>
      <c r="C120" s="12"/>
      <c r="D120" s="13"/>
      <c r="E120" s="37"/>
      <c r="F120" s="37"/>
      <c r="G120" s="38"/>
      <c r="H120" s="37"/>
      <c r="I120" s="37"/>
      <c r="J120" s="38"/>
      <c r="K120" s="37"/>
      <c r="L120" s="37"/>
      <c r="M120" s="38"/>
      <c r="N120" s="37"/>
      <c r="O120" s="37"/>
      <c r="P120" s="38"/>
      <c r="Q120" s="37"/>
      <c r="R120" s="37"/>
      <c r="S120" s="38"/>
      <c r="T120" s="12"/>
      <c r="U120" s="227"/>
    </row>
    <row r="121" spans="1:21" ht="15" customHeight="1">
      <c r="A121" s="248" t="s">
        <v>131</v>
      </c>
      <c r="B121" s="10"/>
      <c r="E121" s="33"/>
      <c r="F121" s="33"/>
      <c r="G121" s="33"/>
      <c r="H121" s="33"/>
      <c r="I121" s="33"/>
      <c r="J121" s="33"/>
      <c r="K121" s="33"/>
      <c r="L121" s="33"/>
      <c r="M121" s="33"/>
      <c r="N121" s="33"/>
      <c r="O121" s="33"/>
      <c r="P121" s="33"/>
      <c r="Q121" s="33"/>
      <c r="R121" s="33"/>
      <c r="S121" s="33"/>
      <c r="U121" s="220"/>
    </row>
    <row r="122" spans="1:21" ht="15" customHeight="1">
      <c r="A122" s="245"/>
      <c r="B122" s="14"/>
      <c r="C122" s="12"/>
      <c r="D122" s="12"/>
      <c r="E122" s="37"/>
      <c r="F122" s="37"/>
      <c r="G122" s="37"/>
      <c r="H122" s="37"/>
      <c r="I122" s="37"/>
      <c r="J122" s="37"/>
      <c r="K122" s="37"/>
      <c r="L122" s="37"/>
      <c r="M122" s="37"/>
      <c r="N122" s="37"/>
      <c r="O122" s="37"/>
      <c r="P122" s="37"/>
      <c r="Q122" s="37"/>
      <c r="R122" s="37"/>
      <c r="S122" s="37"/>
      <c r="T122" s="12"/>
      <c r="U122" s="227"/>
    </row>
    <row r="123" spans="1:21">
      <c r="A123" s="242"/>
      <c r="B123" s="10"/>
      <c r="E123" s="33"/>
      <c r="F123" s="33"/>
      <c r="G123" s="33"/>
      <c r="H123" s="33"/>
      <c r="I123" s="33"/>
      <c r="J123" s="33"/>
      <c r="K123" s="33"/>
      <c r="L123" s="33"/>
      <c r="M123" s="33"/>
      <c r="N123" s="33"/>
      <c r="O123" s="33"/>
      <c r="P123" s="33"/>
      <c r="Q123" s="33"/>
      <c r="R123" s="33"/>
      <c r="S123" s="33"/>
      <c r="U123" s="220"/>
    </row>
    <row r="124" spans="1:21" ht="18.75">
      <c r="A124" s="243"/>
      <c r="B124" s="15" t="s">
        <v>132</v>
      </c>
      <c r="C124" s="16"/>
      <c r="D124" s="16"/>
      <c r="E124" s="39"/>
      <c r="F124" s="39"/>
      <c r="G124" s="39"/>
      <c r="H124" s="39"/>
      <c r="I124" s="39"/>
      <c r="J124" s="39"/>
      <c r="K124" s="39"/>
      <c r="L124" s="39"/>
      <c r="M124" s="39"/>
      <c r="N124" s="39"/>
      <c r="O124" s="39"/>
      <c r="P124" s="39"/>
      <c r="Q124" s="39"/>
      <c r="R124" s="39"/>
      <c r="S124" s="39"/>
      <c r="T124" s="16"/>
      <c r="U124" s="221"/>
    </row>
    <row r="125" spans="1:21">
      <c r="A125" s="242"/>
      <c r="D125" s="2"/>
      <c r="E125" s="33"/>
      <c r="F125" s="33"/>
      <c r="G125" s="34"/>
      <c r="H125" s="33"/>
      <c r="I125" s="33"/>
      <c r="J125" s="34"/>
      <c r="K125" s="33"/>
      <c r="L125" s="33"/>
      <c r="M125" s="34"/>
      <c r="N125" s="33"/>
      <c r="O125" s="33"/>
      <c r="P125" s="34"/>
      <c r="Q125" s="33"/>
      <c r="R125" s="33"/>
      <c r="S125" s="34"/>
      <c r="U125" s="220"/>
    </row>
    <row r="126" spans="1:21">
      <c r="A126" s="244">
        <v>7</v>
      </c>
      <c r="B126" s="8" t="s">
        <v>133</v>
      </c>
      <c r="D126" s="2"/>
      <c r="E126" s="33"/>
      <c r="F126" s="33"/>
      <c r="G126" s="34"/>
      <c r="H126" s="33"/>
      <c r="I126" s="33"/>
      <c r="J126" s="34"/>
      <c r="K126" s="33"/>
      <c r="L126" s="33"/>
      <c r="M126" s="34"/>
      <c r="N126" s="33"/>
      <c r="O126" s="33"/>
      <c r="P126" s="34"/>
      <c r="Q126" s="33"/>
      <c r="R126" s="33"/>
      <c r="S126" s="34"/>
      <c r="U126" s="220"/>
    </row>
    <row r="127" spans="1:21">
      <c r="A127" s="242">
        <v>7.1</v>
      </c>
      <c r="B127" s="10" t="s">
        <v>134</v>
      </c>
      <c r="D127" s="2"/>
      <c r="E127" s="33"/>
      <c r="F127" s="33">
        <v>7822</v>
      </c>
      <c r="G127" s="34"/>
      <c r="H127" s="33"/>
      <c r="I127" s="33">
        <v>7162</v>
      </c>
      <c r="J127" s="34"/>
      <c r="K127" s="33"/>
      <c r="L127" s="33">
        <v>7411</v>
      </c>
      <c r="M127" s="34"/>
      <c r="N127" s="173"/>
      <c r="O127" s="173"/>
      <c r="P127" s="179"/>
      <c r="Q127" s="173"/>
      <c r="R127" s="173"/>
      <c r="S127" s="179"/>
      <c r="U127" s="220"/>
    </row>
    <row r="128" spans="1:21" s="83" customFormat="1">
      <c r="A128" s="247">
        <v>7.2</v>
      </c>
      <c r="B128" s="152" t="s">
        <v>135</v>
      </c>
      <c r="D128" s="162"/>
      <c r="E128" s="178"/>
      <c r="F128" s="178"/>
      <c r="G128" s="184"/>
      <c r="H128" s="33"/>
      <c r="I128" s="202">
        <f>1895/I$127</f>
        <v>0.26459089639765426</v>
      </c>
      <c r="J128" s="34"/>
      <c r="K128" s="33"/>
      <c r="L128" s="202">
        <f>2045/L$127</f>
        <v>0.27594116853326139</v>
      </c>
      <c r="M128" s="34"/>
      <c r="N128" s="173"/>
      <c r="O128" s="173"/>
      <c r="P128" s="179"/>
      <c r="Q128" s="173"/>
      <c r="R128" s="173"/>
      <c r="S128" s="179"/>
      <c r="U128" s="231"/>
    </row>
    <row r="129" spans="1:21" s="83" customFormat="1">
      <c r="A129" s="247">
        <v>7.3</v>
      </c>
      <c r="B129" s="152" t="s">
        <v>136</v>
      </c>
      <c r="D129" s="162"/>
      <c r="E129" s="178"/>
      <c r="F129" s="178"/>
      <c r="G129" s="184"/>
      <c r="H129" s="33"/>
      <c r="I129" s="202">
        <f>1124/I$127</f>
        <v>0.15693940240156382</v>
      </c>
      <c r="J129" s="34"/>
      <c r="K129" s="33"/>
      <c r="L129" s="202">
        <f>1244/L$127</f>
        <v>0.16785858858453651</v>
      </c>
      <c r="M129" s="34"/>
      <c r="N129" s="173"/>
      <c r="O129" s="173"/>
      <c r="P129" s="179"/>
      <c r="Q129" s="173"/>
      <c r="R129" s="173"/>
      <c r="S129" s="179"/>
      <c r="U129" s="231"/>
    </row>
    <row r="130" spans="1:21" s="83" customFormat="1">
      <c r="A130" s="247">
        <v>7.4</v>
      </c>
      <c r="B130" s="152" t="s">
        <v>137</v>
      </c>
      <c r="D130" s="162"/>
      <c r="E130" s="163"/>
      <c r="F130" s="163">
        <v>11</v>
      </c>
      <c r="G130" s="164"/>
      <c r="H130" s="33"/>
      <c r="I130" s="33">
        <v>12</v>
      </c>
      <c r="J130" s="34"/>
      <c r="K130" s="33"/>
      <c r="L130" s="33">
        <v>12</v>
      </c>
      <c r="M130" s="34"/>
      <c r="N130" s="173"/>
      <c r="O130" s="173"/>
      <c r="P130" s="179"/>
      <c r="Q130" s="173"/>
      <c r="R130" s="173"/>
      <c r="S130" s="179"/>
      <c r="U130" s="231"/>
    </row>
    <row r="131" spans="1:21" s="83" customFormat="1">
      <c r="A131" s="247">
        <v>7.5</v>
      </c>
      <c r="B131" s="152" t="s">
        <v>138</v>
      </c>
      <c r="D131" s="162"/>
      <c r="E131" s="163"/>
      <c r="F131" s="168">
        <f>1/11</f>
        <v>9.0909090909090912E-2</v>
      </c>
      <c r="G131" s="164"/>
      <c r="H131" s="33"/>
      <c r="I131" s="202">
        <f>4/12</f>
        <v>0.33333333333333331</v>
      </c>
      <c r="J131" s="34"/>
      <c r="K131" s="33"/>
      <c r="L131" s="202">
        <f>4/12</f>
        <v>0.33333333333333331</v>
      </c>
      <c r="M131" s="34"/>
      <c r="N131" s="173"/>
      <c r="O131" s="173"/>
      <c r="P131" s="179"/>
      <c r="Q131" s="173"/>
      <c r="R131" s="173"/>
      <c r="S131" s="179"/>
      <c r="U131" s="231"/>
    </row>
    <row r="132" spans="1:21" s="83" customFormat="1">
      <c r="A132" s="247">
        <v>7.6</v>
      </c>
      <c r="B132" s="152" t="s">
        <v>139</v>
      </c>
      <c r="D132" s="162"/>
      <c r="E132" s="178"/>
      <c r="F132" s="178"/>
      <c r="G132" s="184"/>
      <c r="H132" s="33"/>
      <c r="I132" s="202">
        <f>4/12</f>
        <v>0.33333333333333331</v>
      </c>
      <c r="J132" s="34"/>
      <c r="K132" s="33"/>
      <c r="L132" s="202">
        <f>4/12</f>
        <v>0.33333333333333331</v>
      </c>
      <c r="M132" s="34"/>
      <c r="N132" s="173"/>
      <c r="O132" s="173"/>
      <c r="P132" s="179"/>
      <c r="Q132" s="173"/>
      <c r="R132" s="173"/>
      <c r="S132" s="179"/>
      <c r="U132" s="231"/>
    </row>
    <row r="133" spans="1:21" s="83" customFormat="1">
      <c r="A133" s="247">
        <v>7.7</v>
      </c>
      <c r="B133" s="152" t="s">
        <v>140</v>
      </c>
      <c r="D133" s="162"/>
      <c r="E133" s="163"/>
      <c r="F133" s="163"/>
      <c r="G133" s="164"/>
      <c r="H133" s="33"/>
      <c r="I133" s="33"/>
      <c r="J133" s="34"/>
      <c r="K133" s="33"/>
      <c r="L133" s="33"/>
      <c r="M133" s="34"/>
      <c r="N133" s="173"/>
      <c r="O133" s="173"/>
      <c r="P133" s="179"/>
      <c r="Q133" s="173"/>
      <c r="R133" s="173"/>
      <c r="S133" s="179"/>
      <c r="U133" s="231"/>
    </row>
    <row r="134" spans="1:21" s="83" customFormat="1">
      <c r="A134" s="247" t="s">
        <v>141</v>
      </c>
      <c r="B134" s="153" t="s">
        <v>142</v>
      </c>
      <c r="D134" s="162"/>
      <c r="E134" s="163"/>
      <c r="F134" s="165">
        <v>5.23</v>
      </c>
      <c r="G134" s="166"/>
      <c r="H134" s="33"/>
      <c r="I134" s="172">
        <v>1.23</v>
      </c>
      <c r="J134" s="34"/>
      <c r="K134" s="33"/>
      <c r="L134" s="172">
        <v>1.0900000000000001</v>
      </c>
      <c r="M134" s="34"/>
      <c r="N134" s="173"/>
      <c r="O134" s="173"/>
      <c r="P134" s="179"/>
      <c r="Q134" s="173"/>
      <c r="R134" s="173"/>
      <c r="S134" s="179"/>
      <c r="U134" s="231"/>
    </row>
    <row r="135" spans="1:21" s="83" customFormat="1">
      <c r="A135" s="247" t="s">
        <v>143</v>
      </c>
      <c r="B135" s="153" t="s">
        <v>144</v>
      </c>
      <c r="D135" s="162"/>
      <c r="E135" s="163"/>
      <c r="F135" s="165">
        <v>1.42</v>
      </c>
      <c r="G135" s="166"/>
      <c r="H135" s="173"/>
      <c r="I135" s="173"/>
      <c r="J135" s="179"/>
      <c r="K135" s="173"/>
      <c r="L135" s="173"/>
      <c r="M135" s="179"/>
      <c r="N135" s="173"/>
      <c r="O135" s="173"/>
      <c r="P135" s="179"/>
      <c r="Q135" s="173"/>
      <c r="R135" s="173"/>
      <c r="S135" s="179"/>
      <c r="U135" s="231"/>
    </row>
    <row r="136" spans="1:21" s="83" customFormat="1">
      <c r="A136" s="247" t="s">
        <v>145</v>
      </c>
      <c r="B136" s="153" t="s">
        <v>146</v>
      </c>
      <c r="D136" s="162"/>
      <c r="E136" s="163"/>
      <c r="F136" s="165">
        <v>3.06</v>
      </c>
      <c r="G136" s="166"/>
      <c r="H136" s="33"/>
      <c r="I136" s="172">
        <v>0.78</v>
      </c>
      <c r="J136" s="34"/>
      <c r="K136" s="33"/>
      <c r="L136" s="172">
        <v>0.65</v>
      </c>
      <c r="M136" s="34"/>
      <c r="N136" s="173"/>
      <c r="O136" s="173"/>
      <c r="P136" s="179"/>
      <c r="Q136" s="173"/>
      <c r="R136" s="173"/>
      <c r="S136" s="179"/>
      <c r="U136" s="231"/>
    </row>
    <row r="137" spans="1:21" s="83" customFormat="1">
      <c r="A137" s="247" t="s">
        <v>147</v>
      </c>
      <c r="B137" s="153" t="s">
        <v>148</v>
      </c>
      <c r="D137" s="162"/>
      <c r="E137" s="163"/>
      <c r="F137" s="203">
        <v>0</v>
      </c>
      <c r="G137" s="166"/>
      <c r="H137" s="33"/>
      <c r="I137" s="33">
        <v>0</v>
      </c>
      <c r="J137" s="34"/>
      <c r="K137" s="33"/>
      <c r="L137" s="33">
        <v>0</v>
      </c>
      <c r="M137" s="34"/>
      <c r="N137" s="173"/>
      <c r="O137" s="173"/>
      <c r="P137" s="179"/>
      <c r="Q137" s="173"/>
      <c r="R137" s="173"/>
      <c r="S137" s="179"/>
      <c r="U137" s="231"/>
    </row>
    <row r="138" spans="1:21" s="83" customFormat="1">
      <c r="A138" s="247"/>
      <c r="B138" s="152"/>
      <c r="D138" s="162"/>
      <c r="E138" s="163"/>
      <c r="F138" s="163"/>
      <c r="G138" s="164"/>
      <c r="H138" s="33"/>
      <c r="I138" s="33"/>
      <c r="J138" s="34"/>
      <c r="K138" s="33"/>
      <c r="L138" s="33"/>
      <c r="M138" s="34"/>
      <c r="N138" s="33"/>
      <c r="O138" s="33"/>
      <c r="P138" s="34"/>
      <c r="Q138" s="33"/>
      <c r="R138" s="33"/>
      <c r="S138" s="34"/>
      <c r="U138" s="231"/>
    </row>
    <row r="139" spans="1:21" s="83" customFormat="1">
      <c r="A139" s="246">
        <v>8</v>
      </c>
      <c r="B139" s="158" t="s">
        <v>149</v>
      </c>
      <c r="D139" s="162"/>
      <c r="E139" s="163"/>
      <c r="F139" s="163"/>
      <c r="G139" s="164"/>
      <c r="H139" s="33"/>
      <c r="I139" s="33"/>
      <c r="J139" s="34"/>
      <c r="K139" s="33"/>
      <c r="L139" s="33"/>
      <c r="M139" s="34"/>
      <c r="N139" s="33"/>
      <c r="O139" s="33"/>
      <c r="P139" s="34"/>
      <c r="Q139" s="33"/>
      <c r="R139" s="33"/>
      <c r="S139" s="34"/>
      <c r="U139" s="231"/>
    </row>
    <row r="140" spans="1:21" s="83" customFormat="1">
      <c r="A140" s="247">
        <v>8.1</v>
      </c>
      <c r="B140" s="152" t="s">
        <v>150</v>
      </c>
      <c r="D140" s="162"/>
      <c r="E140" s="163"/>
      <c r="F140" s="163">
        <v>8365</v>
      </c>
      <c r="G140" s="166"/>
      <c r="H140" s="33"/>
      <c r="I140" s="33">
        <v>3673.3700000000008</v>
      </c>
      <c r="J140" s="34"/>
      <c r="K140" s="33"/>
      <c r="L140" s="33">
        <v>2856.38</v>
      </c>
      <c r="M140" s="34"/>
      <c r="N140" s="173"/>
      <c r="O140" s="173"/>
      <c r="P140" s="179"/>
      <c r="Q140" s="173"/>
      <c r="R140" s="173"/>
      <c r="S140" s="179"/>
      <c r="U140" s="231"/>
    </row>
    <row r="141" spans="1:21" s="83" customFormat="1">
      <c r="A141" s="247">
        <v>8.1999999999999993</v>
      </c>
      <c r="B141" s="152" t="s">
        <v>151</v>
      </c>
      <c r="D141" s="162"/>
      <c r="E141" s="163"/>
      <c r="F141" s="163">
        <v>110887</v>
      </c>
      <c r="G141" s="166"/>
      <c r="H141" s="33"/>
      <c r="I141" s="33">
        <v>6438.25</v>
      </c>
      <c r="J141" s="34"/>
      <c r="K141" s="33"/>
      <c r="L141" s="33">
        <v>6930.14</v>
      </c>
      <c r="M141" s="34"/>
      <c r="N141" s="173"/>
      <c r="O141" s="173"/>
      <c r="P141" s="179"/>
      <c r="Q141" s="173"/>
      <c r="R141" s="173"/>
      <c r="S141" s="179"/>
      <c r="U141" s="231"/>
    </row>
    <row r="142" spans="1:21" s="83" customFormat="1">
      <c r="A142" s="247">
        <v>8.3000000000000007</v>
      </c>
      <c r="B142" s="152" t="s">
        <v>152</v>
      </c>
      <c r="D142" s="162"/>
      <c r="E142" s="163"/>
      <c r="F142" s="169">
        <f>F140/F$44</f>
        <v>4.9771186415970621E-4</v>
      </c>
      <c r="G142" s="166"/>
      <c r="H142" s="33"/>
      <c r="I142" s="169">
        <f>I140/I$44</f>
        <v>4.4891519858630894E-4</v>
      </c>
      <c r="J142" s="34"/>
      <c r="K142" s="33"/>
      <c r="L142" s="169">
        <f>L140/L$44</f>
        <v>3.7335652672453869E-4</v>
      </c>
      <c r="M142" s="34"/>
      <c r="N142" s="173"/>
      <c r="O142" s="173"/>
      <c r="P142" s="179"/>
      <c r="Q142" s="173"/>
      <c r="R142" s="173"/>
      <c r="S142" s="179"/>
      <c r="U142" s="231"/>
    </row>
    <row r="143" spans="1:21" s="83" customFormat="1">
      <c r="A143" s="247">
        <v>8.4</v>
      </c>
      <c r="B143" s="152" t="s">
        <v>153</v>
      </c>
      <c r="D143" s="162"/>
      <c r="E143" s="163"/>
      <c r="F143" s="169">
        <f>F141/F$44</f>
        <v>6.5977017909237701E-3</v>
      </c>
      <c r="G143" s="166"/>
      <c r="H143" s="33"/>
      <c r="I143" s="169">
        <f>I141/I$44</f>
        <v>7.8680565183967383E-4</v>
      </c>
      <c r="J143" s="34"/>
      <c r="K143" s="33"/>
      <c r="L143" s="169">
        <f>L141/L$44</f>
        <v>9.0583640836121055E-4</v>
      </c>
      <c r="M143" s="34"/>
      <c r="N143" s="173"/>
      <c r="O143" s="173"/>
      <c r="P143" s="179"/>
      <c r="Q143" s="173"/>
      <c r="R143" s="173"/>
      <c r="S143" s="179"/>
      <c r="U143" s="231"/>
    </row>
    <row r="144" spans="1:21">
      <c r="A144" s="242"/>
      <c r="D144" s="2"/>
      <c r="E144" s="33"/>
      <c r="F144" s="33"/>
      <c r="G144" s="34"/>
      <c r="H144" s="33"/>
      <c r="I144" s="33"/>
      <c r="J144" s="34"/>
      <c r="K144" s="33"/>
      <c r="L144" s="33"/>
      <c r="M144" s="34"/>
      <c r="N144" s="33"/>
      <c r="O144" s="33"/>
      <c r="P144" s="34"/>
      <c r="Q144" s="33"/>
      <c r="R144" s="33"/>
      <c r="S144" s="34"/>
      <c r="U144" s="220"/>
    </row>
    <row r="145" spans="1:21">
      <c r="A145" s="244">
        <v>9</v>
      </c>
      <c r="B145" s="8" t="s">
        <v>154</v>
      </c>
      <c r="D145" s="2"/>
      <c r="E145" s="33"/>
      <c r="F145" s="33"/>
      <c r="G145" s="34"/>
      <c r="H145" s="33"/>
      <c r="I145" s="33"/>
      <c r="J145" s="34"/>
      <c r="K145" s="33"/>
      <c r="L145" s="33"/>
      <c r="M145" s="34"/>
      <c r="N145" s="33"/>
      <c r="O145" s="33"/>
      <c r="P145" s="34"/>
      <c r="Q145" s="33"/>
      <c r="R145" s="33"/>
      <c r="S145" s="34"/>
      <c r="U145" s="220"/>
    </row>
    <row r="146" spans="1:21">
      <c r="A146" s="242">
        <v>9.1</v>
      </c>
      <c r="B146" s="10" t="s">
        <v>155</v>
      </c>
      <c r="D146" s="2"/>
      <c r="E146" s="173"/>
      <c r="F146" s="177"/>
      <c r="G146" s="185"/>
      <c r="H146" s="33"/>
      <c r="I146" s="33">
        <v>402</v>
      </c>
      <c r="J146" s="34"/>
      <c r="K146" s="33"/>
      <c r="L146" s="33">
        <v>258</v>
      </c>
      <c r="M146" s="34"/>
      <c r="N146" s="173"/>
      <c r="O146" s="173"/>
      <c r="P146" s="179"/>
      <c r="Q146" s="173"/>
      <c r="R146" s="173"/>
      <c r="S146" s="179"/>
      <c r="U146" s="232"/>
    </row>
    <row r="147" spans="1:21">
      <c r="A147" s="242">
        <v>9.1999999999999993</v>
      </c>
      <c r="B147" s="10" t="s">
        <v>156</v>
      </c>
      <c r="D147" s="2"/>
      <c r="E147" s="33"/>
      <c r="F147" s="57">
        <v>0.83</v>
      </c>
      <c r="G147" s="58"/>
      <c r="H147" s="33"/>
      <c r="I147" s="57">
        <v>0.75</v>
      </c>
      <c r="J147" s="34"/>
      <c r="K147" s="33"/>
      <c r="L147" s="57">
        <v>0.65</v>
      </c>
      <c r="M147" s="34"/>
      <c r="N147" s="173"/>
      <c r="O147" s="173"/>
      <c r="P147" s="179"/>
      <c r="Q147" s="173"/>
      <c r="R147" s="173"/>
      <c r="S147" s="179"/>
      <c r="U147" s="229" t="s">
        <v>157</v>
      </c>
    </row>
    <row r="148" spans="1:21">
      <c r="A148" s="245"/>
      <c r="B148" s="14"/>
      <c r="C148" s="12"/>
      <c r="D148" s="13"/>
      <c r="E148" s="37"/>
      <c r="F148" s="37"/>
      <c r="G148" s="38"/>
      <c r="H148" s="37"/>
      <c r="I148" s="37"/>
      <c r="J148" s="38"/>
      <c r="K148" s="37"/>
      <c r="L148" s="37"/>
      <c r="M148" s="38"/>
      <c r="N148" s="37"/>
      <c r="O148" s="37"/>
      <c r="P148" s="38"/>
      <c r="Q148" s="37"/>
      <c r="R148" s="37"/>
      <c r="S148" s="38"/>
      <c r="T148" s="12"/>
      <c r="U148" s="227"/>
    </row>
    <row r="149" spans="1:21">
      <c r="A149" s="242"/>
      <c r="B149" s="10"/>
      <c r="C149" s="10"/>
      <c r="D149" s="10"/>
      <c r="E149" s="40"/>
      <c r="F149" s="40"/>
      <c r="G149" s="40"/>
      <c r="H149" s="40"/>
      <c r="I149" s="40"/>
      <c r="J149" s="40"/>
      <c r="K149" s="40"/>
      <c r="L149" s="40"/>
      <c r="M149" s="40"/>
      <c r="N149" s="40"/>
      <c r="O149" s="40"/>
      <c r="P149" s="40"/>
      <c r="Q149" s="40"/>
      <c r="R149" s="40"/>
      <c r="S149" s="40"/>
      <c r="T149" s="10"/>
      <c r="U149" s="233"/>
    </row>
    <row r="150" spans="1:21" ht="18.75">
      <c r="A150" s="243"/>
      <c r="B150" s="15" t="s">
        <v>158</v>
      </c>
      <c r="C150" s="16"/>
      <c r="D150" s="16"/>
      <c r="E150" s="39"/>
      <c r="F150" s="39"/>
      <c r="G150" s="39"/>
      <c r="H150" s="39"/>
      <c r="I150" s="39"/>
      <c r="J150" s="39"/>
      <c r="K150" s="39"/>
      <c r="L150" s="39"/>
      <c r="M150" s="39"/>
      <c r="N150" s="39"/>
      <c r="O150" s="39"/>
      <c r="P150" s="39"/>
      <c r="Q150" s="39"/>
      <c r="R150" s="39"/>
      <c r="S150" s="39"/>
      <c r="T150" s="16"/>
      <c r="U150" s="221"/>
    </row>
    <row r="151" spans="1:21">
      <c r="A151" s="242"/>
      <c r="D151" s="2"/>
      <c r="E151" s="33"/>
      <c r="F151" s="33"/>
      <c r="G151" s="34"/>
      <c r="H151" s="33"/>
      <c r="I151" s="33"/>
      <c r="J151" s="34"/>
      <c r="K151" s="33"/>
      <c r="L151" s="33"/>
      <c r="M151" s="34"/>
      <c r="N151" s="33"/>
      <c r="O151" s="33"/>
      <c r="P151" s="34"/>
      <c r="Q151" s="33"/>
      <c r="R151" s="33"/>
      <c r="S151" s="34"/>
      <c r="U151" s="220"/>
    </row>
    <row r="152" spans="1:21">
      <c r="A152" s="242"/>
      <c r="B152" s="8" t="s">
        <v>159</v>
      </c>
      <c r="D152" s="2"/>
      <c r="E152" s="33"/>
      <c r="F152" s="33"/>
      <c r="G152" s="34"/>
      <c r="H152" s="33"/>
      <c r="I152" s="33"/>
      <c r="J152" s="34"/>
      <c r="K152" s="33"/>
      <c r="L152" s="33"/>
      <c r="M152" s="34"/>
      <c r="N152" s="33"/>
      <c r="O152" s="33"/>
      <c r="P152" s="34"/>
      <c r="Q152" s="33"/>
      <c r="R152" s="33"/>
      <c r="S152" s="34"/>
      <c r="U152" s="220"/>
    </row>
    <row r="153" spans="1:21">
      <c r="A153" s="242"/>
      <c r="B153" s="170" t="s">
        <v>160</v>
      </c>
      <c r="D153" s="2"/>
      <c r="E153" s="173"/>
      <c r="F153" s="173"/>
      <c r="G153" s="179"/>
      <c r="H153" s="33"/>
      <c r="I153" s="172">
        <v>1.74</v>
      </c>
      <c r="J153" s="34"/>
      <c r="K153" s="33"/>
      <c r="L153" s="172">
        <v>1.49</v>
      </c>
      <c r="M153" s="34"/>
      <c r="N153" s="173"/>
      <c r="O153" s="173"/>
      <c r="P153" s="179"/>
      <c r="Q153" s="173"/>
      <c r="R153" s="173"/>
      <c r="S153" s="179"/>
      <c r="U153" s="220"/>
    </row>
    <row r="154" spans="1:21">
      <c r="A154" s="242"/>
      <c r="D154" s="2"/>
      <c r="E154" s="33"/>
      <c r="F154" s="33"/>
      <c r="G154" s="34"/>
      <c r="H154" s="33"/>
      <c r="I154" s="33"/>
      <c r="J154" s="34"/>
      <c r="K154" s="33"/>
      <c r="L154" s="33"/>
      <c r="M154" s="34"/>
      <c r="N154" s="33"/>
      <c r="O154" s="33"/>
      <c r="P154" s="34"/>
      <c r="Q154" s="33"/>
      <c r="R154" s="33"/>
      <c r="S154" s="34"/>
      <c r="U154" s="220"/>
    </row>
    <row r="155" spans="1:21">
      <c r="A155" s="242"/>
      <c r="B155" s="8" t="s">
        <v>161</v>
      </c>
      <c r="D155" s="2"/>
      <c r="E155" s="33"/>
      <c r="F155" s="33"/>
      <c r="G155" s="34"/>
      <c r="H155" s="33"/>
      <c r="I155" s="33"/>
      <c r="J155" s="34"/>
      <c r="K155" s="33"/>
      <c r="L155" s="33"/>
      <c r="M155" s="34"/>
      <c r="N155" s="33"/>
      <c r="O155" s="33"/>
      <c r="P155" s="34"/>
      <c r="Q155" s="33"/>
      <c r="R155" s="33"/>
      <c r="S155" s="34"/>
      <c r="U155" s="220"/>
    </row>
    <row r="156" spans="1:21">
      <c r="A156" s="242"/>
      <c r="B156" s="170" t="s">
        <v>162</v>
      </c>
      <c r="D156" s="2"/>
      <c r="E156" s="173"/>
      <c r="F156" s="173"/>
      <c r="G156" s="179"/>
      <c r="H156" s="33"/>
      <c r="I156" s="172">
        <v>0.84</v>
      </c>
      <c r="J156" s="34"/>
      <c r="K156" s="33"/>
      <c r="L156" s="172">
        <v>0.41</v>
      </c>
      <c r="M156" s="34"/>
      <c r="N156" s="173"/>
      <c r="O156" s="173"/>
      <c r="P156" s="179"/>
      <c r="Q156" s="173"/>
      <c r="R156" s="173"/>
      <c r="S156" s="179"/>
      <c r="U156" s="220"/>
    </row>
    <row r="157" spans="1:21">
      <c r="A157" s="242"/>
      <c r="B157" s="170" t="s">
        <v>163</v>
      </c>
      <c r="D157" s="2"/>
      <c r="E157" s="173"/>
      <c r="F157" s="173"/>
      <c r="G157" s="179"/>
      <c r="H157" s="33"/>
      <c r="I157" s="172">
        <v>0.4</v>
      </c>
      <c r="J157" s="34"/>
      <c r="K157" s="33"/>
      <c r="L157" s="172">
        <v>0.24</v>
      </c>
      <c r="M157" s="34"/>
      <c r="N157" s="173"/>
      <c r="O157" s="173"/>
      <c r="P157" s="179"/>
      <c r="Q157" s="173"/>
      <c r="R157" s="173"/>
      <c r="S157" s="179"/>
      <c r="U157" s="220"/>
    </row>
    <row r="158" spans="1:21">
      <c r="A158" s="242"/>
      <c r="B158" s="170"/>
      <c r="D158" s="2"/>
      <c r="E158" s="33"/>
      <c r="F158" s="33"/>
      <c r="G158" s="34"/>
      <c r="H158" s="33"/>
      <c r="I158" s="33"/>
      <c r="J158" s="34"/>
      <c r="K158" s="33"/>
      <c r="L158" s="33"/>
      <c r="M158" s="34"/>
      <c r="N158" s="33"/>
      <c r="O158" s="33"/>
      <c r="P158" s="34"/>
      <c r="Q158" s="33"/>
      <c r="R158" s="33"/>
      <c r="S158" s="34"/>
      <c r="U158" s="220"/>
    </row>
    <row r="159" spans="1:21">
      <c r="A159" s="242"/>
      <c r="B159" s="1" t="s">
        <v>164</v>
      </c>
      <c r="D159" s="2"/>
      <c r="E159" s="33"/>
      <c r="F159" s="33"/>
      <c r="G159" s="34"/>
      <c r="H159" s="33"/>
      <c r="I159" s="33"/>
      <c r="J159" s="34"/>
      <c r="K159" s="33"/>
      <c r="L159" s="33"/>
      <c r="M159" s="34"/>
      <c r="N159" s="33"/>
      <c r="O159" s="33"/>
      <c r="P159" s="34"/>
      <c r="Q159" s="33"/>
      <c r="R159" s="33"/>
      <c r="S159" s="34"/>
      <c r="U159" s="220"/>
    </row>
    <row r="160" spans="1:21">
      <c r="A160" s="242"/>
      <c r="B160" s="170" t="s">
        <v>165</v>
      </c>
      <c r="D160" s="2"/>
      <c r="E160" s="33"/>
      <c r="F160" s="33">
        <v>166</v>
      </c>
      <c r="G160" s="34"/>
      <c r="H160" s="33"/>
      <c r="I160" s="33">
        <v>150</v>
      </c>
      <c r="J160" s="34"/>
      <c r="K160" s="33"/>
      <c r="L160" s="33">
        <v>170</v>
      </c>
      <c r="M160" s="34"/>
      <c r="N160" s="173"/>
      <c r="O160" s="173"/>
      <c r="P160" s="179"/>
      <c r="Q160" s="173"/>
      <c r="R160" s="173"/>
      <c r="S160" s="179"/>
      <c r="U160" s="326" t="s">
        <v>166</v>
      </c>
    </row>
    <row r="161" spans="1:21">
      <c r="A161" s="242"/>
      <c r="B161" s="171" t="s">
        <v>167</v>
      </c>
      <c r="D161" s="2"/>
      <c r="E161" s="33"/>
      <c r="F161" s="172">
        <v>1.0900000000000001</v>
      </c>
      <c r="G161" s="237"/>
      <c r="H161" s="172"/>
      <c r="I161" s="172">
        <v>0.95</v>
      </c>
      <c r="J161" s="34"/>
      <c r="K161" s="33"/>
      <c r="L161" s="41">
        <v>0.871</v>
      </c>
      <c r="M161" s="34"/>
      <c r="N161" s="173"/>
      <c r="O161" s="173"/>
      <c r="P161" s="179"/>
      <c r="Q161" s="173"/>
      <c r="R161" s="173"/>
      <c r="S161" s="179"/>
      <c r="U161" s="326"/>
    </row>
    <row r="162" spans="1:21">
      <c r="A162" s="242"/>
      <c r="D162" s="2"/>
      <c r="E162" s="33"/>
      <c r="F162" s="33"/>
      <c r="G162" s="34"/>
      <c r="H162" s="33"/>
      <c r="I162" s="33"/>
      <c r="J162" s="34"/>
      <c r="K162" s="33"/>
      <c r="L162" s="33"/>
      <c r="M162" s="34"/>
      <c r="N162" s="33"/>
      <c r="O162" s="33"/>
      <c r="P162" s="34"/>
      <c r="Q162" s="33"/>
      <c r="R162" s="33"/>
      <c r="S162" s="34"/>
      <c r="U162" s="220"/>
    </row>
    <row r="163" spans="1:21">
      <c r="A163" s="242"/>
      <c r="D163" s="2"/>
      <c r="E163" s="33"/>
      <c r="F163" s="33"/>
      <c r="G163" s="34"/>
      <c r="H163" s="33"/>
      <c r="I163" s="33"/>
      <c r="J163" s="34"/>
      <c r="K163" s="33"/>
      <c r="L163" s="33"/>
      <c r="M163" s="34"/>
      <c r="N163" s="33"/>
      <c r="O163" s="33"/>
      <c r="P163" s="34"/>
      <c r="Q163" s="33"/>
      <c r="R163" s="33"/>
      <c r="S163" s="34"/>
      <c r="U163" s="220"/>
    </row>
    <row r="164" spans="1:21">
      <c r="A164" s="242"/>
      <c r="B164" s="27"/>
      <c r="D164" s="2"/>
      <c r="E164" s="33"/>
      <c r="F164" s="33"/>
      <c r="G164" s="34"/>
      <c r="H164" s="33"/>
      <c r="I164" s="33"/>
      <c r="J164" s="34"/>
      <c r="K164" s="33"/>
      <c r="L164" s="33"/>
      <c r="M164" s="34"/>
      <c r="N164" s="33"/>
      <c r="O164" s="33"/>
      <c r="P164" s="34"/>
      <c r="Q164" s="33"/>
      <c r="R164" s="33"/>
      <c r="S164" s="34"/>
      <c r="U164" s="220"/>
    </row>
    <row r="165" spans="1:21">
      <c r="A165" s="242"/>
      <c r="B165" s="11"/>
      <c r="D165" s="2"/>
      <c r="E165" s="33"/>
      <c r="F165" s="33"/>
      <c r="G165" s="34"/>
      <c r="H165" s="33"/>
      <c r="I165" s="33"/>
      <c r="J165" s="34"/>
      <c r="K165" s="33"/>
      <c r="L165" s="33"/>
      <c r="M165" s="34"/>
      <c r="N165" s="33"/>
      <c r="O165" s="33"/>
      <c r="P165" s="34"/>
      <c r="Q165" s="33"/>
      <c r="R165" s="33"/>
      <c r="S165" s="34"/>
      <c r="U165" s="220"/>
    </row>
    <row r="166" spans="1:21">
      <c r="A166" s="245"/>
      <c r="B166" s="26"/>
      <c r="C166" s="12"/>
      <c r="D166" s="13"/>
      <c r="E166" s="37"/>
      <c r="F166" s="37"/>
      <c r="G166" s="38"/>
      <c r="H166" s="37"/>
      <c r="I166" s="37"/>
      <c r="J166" s="38"/>
      <c r="K166" s="37"/>
      <c r="L166" s="37"/>
      <c r="M166" s="38"/>
      <c r="N166" s="37"/>
      <c r="O166" s="37"/>
      <c r="P166" s="38"/>
      <c r="Q166" s="37"/>
      <c r="R166" s="37"/>
      <c r="S166" s="38"/>
      <c r="T166" s="12"/>
      <c r="U166" s="227"/>
    </row>
    <row r="168" spans="1:21">
      <c r="B168" s="61" t="s">
        <v>168</v>
      </c>
    </row>
  </sheetData>
  <mergeCells count="18">
    <mergeCell ref="U160:U161"/>
    <mergeCell ref="B12:C12"/>
    <mergeCell ref="F107:R107"/>
    <mergeCell ref="U18:U22"/>
    <mergeCell ref="U23:U24"/>
    <mergeCell ref="U31:U32"/>
    <mergeCell ref="U36:U42"/>
    <mergeCell ref="U48:U54"/>
    <mergeCell ref="U44:U45"/>
    <mergeCell ref="U86:U88"/>
    <mergeCell ref="C7:P7"/>
    <mergeCell ref="C8:P8"/>
    <mergeCell ref="C9:P9"/>
    <mergeCell ref="C2:P2"/>
    <mergeCell ref="C3:P3"/>
    <mergeCell ref="C4:P4"/>
    <mergeCell ref="C5:P5"/>
    <mergeCell ref="C6:P6"/>
  </mergeCells>
  <dataValidations disablePrompts="1" count="1">
    <dataValidation type="list" allowBlank="1" showInputMessage="1" showErrorMessage="1" sqref="F107" xr:uid="{00000000-0002-0000-0000-000000000000}">
      <formula1>list_GenerationBasis</formula1>
    </dataValidation>
  </dataValidations>
  <hyperlinks>
    <hyperlink ref="U33" r:id="rId1" xr:uid="{CB9575B6-1154-4D9B-8E5D-24515DB8E363}"/>
  </hyperlinks>
  <pageMargins left="0.25" right="0.25" top="0.75" bottom="0.75" header="0.3" footer="0.3"/>
  <pageSetup scale="50" fitToHeight="0" orientation="landscape" r:id="rId2"/>
  <rowBreaks count="2" manualBreakCount="2">
    <brk id="73" max="21" man="1"/>
    <brk id="122" max="21" man="1"/>
  </rowBreaks>
  <ignoredErrors>
    <ignoredError sqref="A122:A123"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R76"/>
  <sheetViews>
    <sheetView tabSelected="1" zoomScale="90" zoomScaleNormal="90" zoomScaleSheetLayoutView="100" workbookViewId="0">
      <selection activeCell="B1" sqref="B1"/>
    </sheetView>
  </sheetViews>
  <sheetFormatPr defaultRowHeight="15" outlineLevelRow="1"/>
  <cols>
    <col min="1" max="1" width="8.140625" bestFit="1" customWidth="1"/>
    <col min="2" max="2" width="28.5703125" customWidth="1"/>
    <col min="3" max="3" width="70.28515625" customWidth="1"/>
    <col min="4" max="4" width="6.5703125" bestFit="1" customWidth="1"/>
    <col min="5" max="5" width="2.140625" customWidth="1"/>
    <col min="6" max="6" width="12.7109375" style="110" bestFit="1" customWidth="1"/>
    <col min="7" max="8" width="2.140625" style="110" customWidth="1"/>
    <col min="9" max="9" width="12.42578125" style="110" bestFit="1" customWidth="1"/>
    <col min="10" max="10" width="2.140625" customWidth="1"/>
    <col min="11" max="11" width="2.140625" style="110" customWidth="1"/>
    <col min="12" max="12" width="12.42578125" style="110" bestFit="1" customWidth="1"/>
    <col min="13" max="14" width="2.140625" customWidth="1"/>
    <col min="15" max="15" width="12.42578125" bestFit="1" customWidth="1"/>
    <col min="16" max="16" width="2.140625" customWidth="1"/>
    <col min="17" max="17" width="2.140625" style="110" customWidth="1"/>
    <col min="18" max="18" width="12.42578125" style="110" bestFit="1" customWidth="1"/>
    <col min="19" max="20" width="2.140625" customWidth="1"/>
    <col min="21" max="21" width="88.140625" style="23" customWidth="1"/>
    <col min="22" max="24" width="2.140625" style="22" customWidth="1"/>
    <col min="25" max="25" width="9.140625" customWidth="1"/>
    <col min="26" max="26" width="10.140625" customWidth="1"/>
  </cols>
  <sheetData>
    <row r="1" spans="1:44" ht="56.25" customHeight="1">
      <c r="A1" s="98"/>
      <c r="B1" s="67"/>
      <c r="C1" s="69" t="s">
        <v>169</v>
      </c>
      <c r="D1" s="69"/>
      <c r="E1" s="69"/>
      <c r="F1" s="109"/>
      <c r="G1" s="109"/>
      <c r="H1" s="109"/>
      <c r="I1" s="109"/>
      <c r="J1" s="69"/>
      <c r="K1" s="109"/>
      <c r="L1" s="109"/>
      <c r="M1" s="69"/>
      <c r="N1" s="69"/>
      <c r="O1" s="69"/>
      <c r="P1" s="69"/>
      <c r="Q1" s="109"/>
      <c r="R1" s="109"/>
      <c r="S1" s="69"/>
      <c r="U1" s="60"/>
      <c r="V1" s="60"/>
      <c r="W1" s="60"/>
      <c r="X1" s="60"/>
      <c r="Y1" s="60"/>
      <c r="Z1" s="60"/>
      <c r="AA1" s="60"/>
      <c r="AB1" s="60"/>
      <c r="AC1" s="60"/>
      <c r="AD1" s="60"/>
      <c r="AE1" s="60"/>
      <c r="AF1" s="60"/>
      <c r="AG1" s="60"/>
      <c r="AH1" s="60"/>
      <c r="AI1" s="60"/>
      <c r="AJ1" s="60"/>
      <c r="AK1" s="60"/>
      <c r="AL1" s="60"/>
      <c r="AM1" s="60"/>
      <c r="AN1" s="60"/>
      <c r="AO1" s="60"/>
      <c r="AP1" s="60"/>
      <c r="AQ1" s="60"/>
      <c r="AR1" s="60"/>
    </row>
    <row r="2" spans="1:44" outlineLevel="1" collapsed="1">
      <c r="B2" s="62" t="s">
        <v>1</v>
      </c>
      <c r="C2" s="23" t="s">
        <v>2</v>
      </c>
      <c r="D2" s="70"/>
      <c r="E2" s="70"/>
      <c r="F2" s="113"/>
      <c r="G2" s="113"/>
      <c r="H2" s="113"/>
      <c r="I2" s="113"/>
      <c r="J2" s="70"/>
      <c r="K2" s="113"/>
      <c r="L2" s="113"/>
      <c r="M2" s="70"/>
      <c r="N2" s="70"/>
      <c r="O2" s="70"/>
      <c r="P2" s="70"/>
      <c r="Q2" s="113"/>
      <c r="R2" s="113"/>
      <c r="S2" s="70"/>
      <c r="U2" s="60"/>
      <c r="V2" s="60"/>
      <c r="W2" s="60"/>
      <c r="X2" s="60"/>
      <c r="Y2" s="60"/>
      <c r="Z2" s="60"/>
      <c r="AA2" s="60"/>
      <c r="AB2" s="60"/>
      <c r="AC2" s="60"/>
      <c r="AD2" s="60"/>
      <c r="AE2" s="60"/>
      <c r="AF2" s="60"/>
      <c r="AG2" s="60"/>
      <c r="AH2" s="60"/>
      <c r="AI2" s="60"/>
      <c r="AJ2" s="60"/>
      <c r="AK2" s="60"/>
      <c r="AL2" s="60"/>
      <c r="AM2" s="60"/>
      <c r="AN2" s="60"/>
      <c r="AO2" s="60"/>
      <c r="AP2" s="60"/>
      <c r="AQ2" s="60"/>
      <c r="AR2" s="60"/>
    </row>
    <row r="3" spans="1:44" ht="90" outlineLevel="1">
      <c r="B3" s="62" t="s">
        <v>3</v>
      </c>
      <c r="C3" s="23" t="s">
        <v>170</v>
      </c>
      <c r="D3" s="70"/>
      <c r="E3" s="70"/>
      <c r="F3" s="113"/>
      <c r="G3" s="113"/>
      <c r="H3" s="113"/>
      <c r="I3" s="113"/>
      <c r="J3" s="70"/>
      <c r="K3" s="113"/>
      <c r="L3" s="113"/>
      <c r="M3" s="70"/>
      <c r="N3" s="70"/>
      <c r="O3" s="70"/>
      <c r="P3" s="70"/>
      <c r="Q3" s="113"/>
      <c r="R3" s="113"/>
      <c r="S3" s="70"/>
      <c r="U3" s="60"/>
      <c r="V3" s="60"/>
      <c r="W3" s="60"/>
      <c r="X3" s="60"/>
      <c r="Y3" s="60"/>
      <c r="Z3" s="60"/>
      <c r="AA3" s="60"/>
      <c r="AB3" s="60"/>
      <c r="AC3" s="60"/>
      <c r="AD3" s="60"/>
      <c r="AE3" s="60"/>
      <c r="AF3" s="60"/>
      <c r="AG3" s="60"/>
      <c r="AH3" s="60"/>
      <c r="AI3" s="60"/>
      <c r="AJ3" s="60"/>
      <c r="AK3" s="60"/>
      <c r="AL3" s="60"/>
      <c r="AM3" s="60"/>
      <c r="AN3" s="60"/>
      <c r="AO3" s="60"/>
      <c r="AP3" s="60"/>
      <c r="AQ3" s="60"/>
      <c r="AR3" s="60"/>
    </row>
    <row r="4" spans="1:44" outlineLevel="1">
      <c r="B4" s="62" t="s">
        <v>5</v>
      </c>
      <c r="C4" s="23" t="s">
        <v>171</v>
      </c>
      <c r="D4" s="91"/>
      <c r="E4" s="91"/>
      <c r="F4" s="114"/>
      <c r="G4" s="114"/>
      <c r="H4" s="114"/>
      <c r="I4" s="115"/>
      <c r="J4" s="91"/>
      <c r="K4" s="114"/>
      <c r="L4" s="115"/>
      <c r="M4" s="91"/>
      <c r="N4" s="91"/>
      <c r="O4" s="91"/>
      <c r="P4" s="91"/>
      <c r="Q4" s="114"/>
      <c r="R4" s="115"/>
      <c r="S4" s="91"/>
      <c r="U4" s="70"/>
      <c r="V4" s="70"/>
      <c r="W4" s="70"/>
      <c r="X4" s="70"/>
      <c r="Y4" s="3"/>
      <c r="Z4" s="3"/>
      <c r="AA4" s="3"/>
      <c r="AB4" s="3"/>
      <c r="AC4" s="3"/>
      <c r="AD4" s="1"/>
      <c r="AE4" s="3"/>
      <c r="AF4" s="3"/>
      <c r="AG4" s="1"/>
      <c r="AH4" s="3"/>
      <c r="AI4" s="3"/>
      <c r="AJ4" s="19"/>
    </row>
    <row r="5" spans="1:44" outlineLevel="1">
      <c r="B5" s="62" t="s">
        <v>7</v>
      </c>
      <c r="C5" s="23" t="s">
        <v>172</v>
      </c>
      <c r="D5" s="70"/>
      <c r="E5" s="70"/>
      <c r="F5" s="113"/>
      <c r="G5" s="113"/>
      <c r="H5" s="113"/>
      <c r="I5" s="113"/>
      <c r="J5" s="70"/>
      <c r="K5" s="113"/>
      <c r="L5" s="113"/>
      <c r="M5" s="70"/>
      <c r="N5" s="70"/>
      <c r="O5" s="70"/>
      <c r="P5" s="70"/>
      <c r="Q5" s="113"/>
      <c r="R5" s="113"/>
      <c r="S5" s="70"/>
      <c r="U5" s="70"/>
      <c r="V5" s="70"/>
      <c r="W5" s="70"/>
      <c r="X5" s="70"/>
      <c r="Y5" s="3"/>
      <c r="Z5" s="3"/>
      <c r="AA5" s="3"/>
      <c r="AB5" s="3"/>
      <c r="AC5" s="3"/>
      <c r="AD5" s="1"/>
      <c r="AE5" s="3"/>
      <c r="AF5" s="3"/>
      <c r="AG5" s="1"/>
      <c r="AH5" s="3"/>
      <c r="AI5" s="3"/>
      <c r="AJ5" s="19"/>
    </row>
    <row r="6" spans="1:44" outlineLevel="1">
      <c r="B6" s="62" t="s">
        <v>11</v>
      </c>
      <c r="C6" s="23" t="s">
        <v>12</v>
      </c>
      <c r="D6" s="91"/>
      <c r="E6" s="91"/>
      <c r="F6" s="114"/>
      <c r="G6" s="114"/>
      <c r="H6" s="114"/>
      <c r="I6" s="115"/>
      <c r="J6" s="91"/>
      <c r="K6" s="114"/>
      <c r="L6" s="115"/>
      <c r="M6" s="91"/>
      <c r="N6" s="91"/>
      <c r="O6" s="91"/>
      <c r="P6" s="91"/>
      <c r="Q6" s="114"/>
      <c r="R6" s="115"/>
      <c r="S6" s="91"/>
      <c r="U6" s="70"/>
      <c r="V6" s="70"/>
      <c r="W6" s="70"/>
      <c r="X6" s="70"/>
      <c r="Y6" s="3"/>
      <c r="Z6" s="3"/>
      <c r="AA6" s="3"/>
      <c r="AB6" s="3"/>
      <c r="AC6" s="3"/>
      <c r="AD6" s="1"/>
      <c r="AE6" s="3"/>
      <c r="AF6" s="3"/>
      <c r="AG6" s="1"/>
      <c r="AH6" s="3"/>
      <c r="AI6" s="3"/>
      <c r="AJ6" s="19"/>
    </row>
    <row r="7" spans="1:44" ht="16.149999999999999" customHeight="1" outlineLevel="1">
      <c r="B7" s="68" t="s">
        <v>13</v>
      </c>
      <c r="C7" s="174">
        <v>45470</v>
      </c>
      <c r="D7" s="71"/>
      <c r="E7" s="71"/>
      <c r="F7" s="116"/>
      <c r="G7" s="116"/>
      <c r="H7" s="116"/>
      <c r="I7" s="117"/>
      <c r="J7" s="71"/>
      <c r="K7" s="116"/>
      <c r="L7" s="117"/>
      <c r="M7" s="71"/>
      <c r="N7" s="71"/>
      <c r="O7" s="71"/>
      <c r="P7" s="71"/>
      <c r="Q7" s="116"/>
      <c r="R7" s="117"/>
      <c r="S7" s="71"/>
      <c r="U7" s="104"/>
      <c r="V7" s="91"/>
      <c r="W7" s="91"/>
      <c r="X7" s="91"/>
      <c r="Y7" s="3"/>
      <c r="Z7" s="3"/>
      <c r="AA7" s="3"/>
      <c r="AB7" s="3"/>
      <c r="AC7" s="3"/>
      <c r="AD7" s="1"/>
      <c r="AE7" s="3"/>
      <c r="AF7" s="3"/>
      <c r="AG7" s="1"/>
      <c r="AH7" s="3"/>
      <c r="AI7" s="3"/>
      <c r="AJ7" s="19"/>
    </row>
    <row r="8" spans="1:44" s="12" customFormat="1">
      <c r="A8"/>
      <c r="B8" s="68"/>
      <c r="C8" s="71"/>
      <c r="D8" s="71"/>
      <c r="E8" s="71"/>
      <c r="F8" s="116"/>
      <c r="G8" s="116"/>
      <c r="H8" s="116"/>
      <c r="I8" s="116"/>
      <c r="J8" s="71"/>
      <c r="K8" s="116"/>
      <c r="L8" s="116"/>
      <c r="M8" s="71"/>
      <c r="N8" s="71"/>
      <c r="O8" s="71"/>
      <c r="P8" s="71"/>
      <c r="Q8" s="116"/>
      <c r="R8" s="116"/>
      <c r="S8" s="71"/>
      <c r="T8"/>
      <c r="U8" s="104"/>
      <c r="V8" s="91"/>
      <c r="W8" s="111"/>
      <c r="X8" s="91"/>
      <c r="Y8" s="3"/>
      <c r="Z8" s="3"/>
      <c r="AA8" s="3"/>
      <c r="AB8" s="3"/>
      <c r="AC8" s="3"/>
      <c r="AD8" s="1"/>
      <c r="AE8" s="3"/>
      <c r="AF8" s="3"/>
      <c r="AG8" s="1"/>
      <c r="AH8" s="3"/>
      <c r="AI8" s="3"/>
      <c r="AJ8" s="19"/>
      <c r="AK8"/>
      <c r="AL8"/>
      <c r="AM8"/>
      <c r="AN8"/>
      <c r="AO8"/>
      <c r="AP8"/>
      <c r="AQ8"/>
      <c r="AR8"/>
    </row>
    <row r="9" spans="1:44" s="80" customFormat="1" ht="6" customHeight="1">
      <c r="A9" s="250"/>
      <c r="B9" s="251"/>
      <c r="C9" s="252"/>
      <c r="D9" s="253"/>
      <c r="E9" s="254"/>
      <c r="F9" s="255"/>
      <c r="G9" s="256"/>
      <c r="H9" s="254"/>
      <c r="I9" s="255"/>
      <c r="J9" s="253"/>
      <c r="K9" s="254"/>
      <c r="L9" s="255"/>
      <c r="M9" s="253"/>
      <c r="N9" s="252"/>
      <c r="O9" s="252"/>
      <c r="P9" s="253"/>
      <c r="Q9" s="254"/>
      <c r="R9" s="255"/>
      <c r="S9" s="253"/>
      <c r="T9" s="138"/>
      <c r="U9" s="252"/>
      <c r="V9" s="253"/>
      <c r="W9" s="72"/>
      <c r="X9" s="72"/>
      <c r="Y9" s="77"/>
      <c r="Z9" s="77"/>
      <c r="AA9" s="77"/>
      <c r="AB9" s="77"/>
      <c r="AC9" s="77"/>
      <c r="AD9" s="78"/>
      <c r="AE9" s="77"/>
      <c r="AF9" s="77"/>
      <c r="AG9" s="78"/>
      <c r="AH9" s="77"/>
      <c r="AI9" s="77"/>
      <c r="AJ9" s="79"/>
    </row>
    <row r="10" spans="1:44" s="80" customFormat="1">
      <c r="A10" s="257"/>
      <c r="B10" s="258"/>
      <c r="C10" s="258"/>
      <c r="D10" s="86"/>
      <c r="E10" s="259"/>
      <c r="F10" s="259" t="s">
        <v>14</v>
      </c>
      <c r="G10" s="118"/>
      <c r="H10" s="259"/>
      <c r="I10" s="259"/>
      <c r="J10" s="86"/>
      <c r="K10" s="259"/>
      <c r="L10" s="259"/>
      <c r="M10" s="86"/>
      <c r="N10" s="258"/>
      <c r="O10" s="260" t="s">
        <v>15</v>
      </c>
      <c r="P10" s="86"/>
      <c r="Q10" s="259"/>
      <c r="R10" s="259" t="s">
        <v>15</v>
      </c>
      <c r="S10" s="86"/>
      <c r="T10" s="139"/>
      <c r="U10" s="261"/>
      <c r="V10" s="86"/>
      <c r="W10" s="73"/>
      <c r="X10" s="74"/>
      <c r="Y10" s="77"/>
      <c r="Z10" s="77"/>
      <c r="AA10" s="77"/>
      <c r="AB10" s="77"/>
      <c r="AC10" s="77"/>
      <c r="AD10" s="78"/>
      <c r="AE10" s="77"/>
      <c r="AF10" s="77"/>
      <c r="AG10" s="78"/>
      <c r="AH10" s="77"/>
      <c r="AI10" s="77"/>
      <c r="AJ10" s="79"/>
    </row>
    <row r="11" spans="1:44" s="80" customFormat="1">
      <c r="A11" s="84" t="s">
        <v>16</v>
      </c>
      <c r="B11" s="341" t="s">
        <v>173</v>
      </c>
      <c r="C11" s="342"/>
      <c r="D11" s="86"/>
      <c r="E11" s="259"/>
      <c r="F11" s="85">
        <v>2005</v>
      </c>
      <c r="G11" s="118"/>
      <c r="H11" s="259"/>
      <c r="I11" s="85">
        <v>2022</v>
      </c>
      <c r="J11" s="86"/>
      <c r="K11" s="259"/>
      <c r="L11" s="85">
        <v>2023</v>
      </c>
      <c r="M11" s="86"/>
      <c r="N11" s="258"/>
      <c r="O11" s="85">
        <v>2024</v>
      </c>
      <c r="P11" s="86"/>
      <c r="Q11" s="259"/>
      <c r="R11" s="85">
        <v>2025</v>
      </c>
      <c r="S11" s="86"/>
      <c r="T11" s="139"/>
      <c r="U11" s="112" t="s">
        <v>174</v>
      </c>
      <c r="V11" s="86"/>
      <c r="W11" s="75"/>
      <c r="X11" s="74"/>
      <c r="Y11" s="77"/>
      <c r="Z11" s="77"/>
      <c r="AA11" s="77"/>
      <c r="AB11" s="77"/>
      <c r="AC11" s="77"/>
      <c r="AD11" s="78"/>
      <c r="AE11" s="77"/>
      <c r="AF11" s="77"/>
      <c r="AG11" s="78"/>
      <c r="AH11" s="77"/>
      <c r="AI11" s="77"/>
      <c r="AJ11" s="79"/>
    </row>
    <row r="12" spans="1:44" s="80" customFormat="1">
      <c r="A12" s="257"/>
      <c r="B12" s="258"/>
      <c r="C12" s="258"/>
      <c r="D12" s="86"/>
      <c r="E12" s="262"/>
      <c r="F12" s="263"/>
      <c r="G12" s="118"/>
      <c r="H12" s="262"/>
      <c r="I12" s="263"/>
      <c r="J12" s="86"/>
      <c r="K12" s="262"/>
      <c r="L12" s="263"/>
      <c r="M12" s="86"/>
      <c r="N12" s="258"/>
      <c r="O12" s="258"/>
      <c r="P12" s="86"/>
      <c r="Q12" s="262"/>
      <c r="R12" s="263"/>
      <c r="S12" s="86"/>
      <c r="T12" s="139"/>
      <c r="U12" s="261"/>
      <c r="V12" s="86"/>
      <c r="W12" s="76"/>
      <c r="X12" s="74"/>
      <c r="Y12" s="77"/>
      <c r="Z12" s="77"/>
      <c r="AA12" s="77"/>
      <c r="AB12" s="77"/>
      <c r="AC12" s="77"/>
      <c r="AD12" s="78"/>
      <c r="AE12" s="77"/>
      <c r="AF12" s="77"/>
      <c r="AG12" s="78"/>
      <c r="AH12" s="77"/>
      <c r="AI12" s="77"/>
      <c r="AJ12" s="79"/>
    </row>
    <row r="13" spans="1:44" s="137" customFormat="1" ht="6" customHeight="1">
      <c r="A13" s="264"/>
      <c r="B13" s="132"/>
      <c r="C13" s="132"/>
      <c r="D13" s="133"/>
      <c r="E13" s="134"/>
      <c r="F13" s="135"/>
      <c r="G13" s="136"/>
      <c r="H13" s="135"/>
      <c r="I13" s="135"/>
      <c r="J13" s="133"/>
      <c r="K13" s="135"/>
      <c r="L13" s="135"/>
      <c r="M13" s="133"/>
      <c r="N13" s="132"/>
      <c r="O13" s="132"/>
      <c r="P13" s="133"/>
      <c r="Q13" s="135"/>
      <c r="R13" s="135"/>
      <c r="S13" s="133"/>
      <c r="T13" s="140"/>
      <c r="U13" s="132"/>
      <c r="V13" s="133"/>
      <c r="W13" s="132"/>
      <c r="X13" s="132"/>
    </row>
    <row r="14" spans="1:44">
      <c r="A14" s="63"/>
      <c r="B14" s="22"/>
      <c r="C14" s="22"/>
      <c r="D14" s="22"/>
      <c r="E14" s="265"/>
      <c r="J14" s="265"/>
      <c r="M14" s="265"/>
      <c r="N14" s="265"/>
      <c r="O14" s="265"/>
      <c r="P14" s="265"/>
      <c r="S14" s="265"/>
      <c r="U14" s="22"/>
      <c r="V14" s="142"/>
    </row>
    <row r="15" spans="1:44" s="102" customFormat="1" ht="18.75">
      <c r="A15" s="266"/>
      <c r="B15" s="100" t="s">
        <v>175</v>
      </c>
      <c r="C15" s="101"/>
      <c r="D15" s="101"/>
      <c r="E15" s="101"/>
      <c r="F15" s="119"/>
      <c r="G15" s="119"/>
      <c r="H15" s="119"/>
      <c r="I15" s="119"/>
      <c r="J15" s="101"/>
      <c r="K15" s="119"/>
      <c r="L15" s="119"/>
      <c r="M15" s="101"/>
      <c r="N15" s="101"/>
      <c r="O15" s="101"/>
      <c r="P15" s="101"/>
      <c r="Q15" s="119"/>
      <c r="R15" s="119"/>
      <c r="S15" s="101"/>
      <c r="U15" s="101"/>
      <c r="V15" s="267"/>
      <c r="W15" s="101"/>
      <c r="X15" s="101"/>
    </row>
    <row r="16" spans="1:44" ht="18.75">
      <c r="A16" s="268"/>
      <c r="B16" s="68"/>
      <c r="C16" s="62"/>
      <c r="D16" s="22"/>
      <c r="E16" s="63"/>
      <c r="H16" s="120"/>
      <c r="J16" s="141"/>
      <c r="K16" s="120"/>
      <c r="M16" s="141"/>
      <c r="N16" s="22"/>
      <c r="O16" s="22"/>
      <c r="P16" s="22"/>
      <c r="Q16" s="120"/>
      <c r="S16" s="141"/>
      <c r="U16" s="269"/>
      <c r="V16" s="270"/>
    </row>
    <row r="17" spans="1:44">
      <c r="A17" s="268">
        <v>1</v>
      </c>
      <c r="B17" s="68" t="s">
        <v>176</v>
      </c>
      <c r="C17" s="62"/>
      <c r="D17" s="22"/>
      <c r="E17" s="63"/>
      <c r="H17" s="120"/>
      <c r="J17" s="142"/>
      <c r="K17" s="120"/>
      <c r="M17" s="142"/>
      <c r="N17" s="22"/>
      <c r="O17" s="22"/>
      <c r="P17" s="22"/>
      <c r="Q17" s="120"/>
      <c r="S17" s="142"/>
      <c r="U17" s="271"/>
      <c r="V17" s="270"/>
    </row>
    <row r="18" spans="1:44">
      <c r="A18" s="272">
        <v>1.1000000000000001</v>
      </c>
      <c r="B18" s="343" t="s">
        <v>177</v>
      </c>
      <c r="C18" s="343"/>
      <c r="D18" s="343"/>
      <c r="E18" s="92"/>
      <c r="F18" s="273">
        <v>3022297</v>
      </c>
      <c r="G18" s="273"/>
      <c r="H18" s="120"/>
      <c r="I18" s="273">
        <v>3251222</v>
      </c>
      <c r="J18" s="206"/>
      <c r="K18" s="120"/>
      <c r="L18" s="273">
        <v>3270613</v>
      </c>
      <c r="M18" s="206"/>
      <c r="N18" s="274"/>
      <c r="O18" s="274"/>
      <c r="P18" s="274"/>
      <c r="Q18" s="187"/>
      <c r="R18" s="275"/>
      <c r="S18" s="188"/>
      <c r="U18" s="276" t="s">
        <v>178</v>
      </c>
      <c r="V18" s="277"/>
      <c r="W18" s="249"/>
      <c r="X18" s="99"/>
    </row>
    <row r="19" spans="1:44">
      <c r="A19" s="278">
        <v>1.2</v>
      </c>
      <c r="B19" s="344" t="s">
        <v>179</v>
      </c>
      <c r="C19" s="344"/>
      <c r="D19" s="344"/>
      <c r="E19" s="63"/>
      <c r="F19" s="273"/>
      <c r="G19" s="273"/>
      <c r="H19" s="120"/>
      <c r="J19" s="142"/>
      <c r="K19" s="120"/>
      <c r="M19" s="142"/>
      <c r="N19" s="22"/>
      <c r="O19" s="22"/>
      <c r="P19" s="22"/>
      <c r="Q19" s="120"/>
      <c r="S19" s="142"/>
      <c r="U19" s="279"/>
      <c r="V19" s="270"/>
    </row>
    <row r="20" spans="1:44">
      <c r="A20" s="272" t="s">
        <v>180</v>
      </c>
      <c r="B20" s="343" t="s">
        <v>181</v>
      </c>
      <c r="C20" s="343"/>
      <c r="D20" s="343"/>
      <c r="E20" s="63"/>
      <c r="F20" s="273">
        <v>23474.455000000002</v>
      </c>
      <c r="G20" s="273"/>
      <c r="H20" s="120"/>
      <c r="I20" s="273">
        <v>34297.199999999997</v>
      </c>
      <c r="J20" s="142"/>
      <c r="K20" s="120"/>
      <c r="L20" s="273">
        <v>34868.6</v>
      </c>
      <c r="M20" s="142"/>
      <c r="N20" s="280"/>
      <c r="O20" s="280"/>
      <c r="P20" s="280"/>
      <c r="Q20" s="187"/>
      <c r="R20" s="275"/>
      <c r="S20" s="189"/>
      <c r="U20" s="345" t="s">
        <v>182</v>
      </c>
      <c r="V20" s="270"/>
      <c r="Y20" s="81"/>
      <c r="Z20" s="81"/>
    </row>
    <row r="21" spans="1:44">
      <c r="A21" s="272" t="s">
        <v>183</v>
      </c>
      <c r="B21" s="343" t="s">
        <v>184</v>
      </c>
      <c r="C21" s="343"/>
      <c r="D21" s="343"/>
      <c r="E21" s="63"/>
      <c r="F21" s="273">
        <v>18879.934999999998</v>
      </c>
      <c r="G21" s="273"/>
      <c r="H21" s="120"/>
      <c r="I21" s="273">
        <v>17424.7</v>
      </c>
      <c r="J21" s="142"/>
      <c r="K21" s="120"/>
      <c r="L21" s="273">
        <v>17321.099999999999</v>
      </c>
      <c r="M21" s="142"/>
      <c r="N21" s="280"/>
      <c r="O21" s="280"/>
      <c r="P21" s="280"/>
      <c r="Q21" s="187"/>
      <c r="R21" s="275"/>
      <c r="S21" s="189"/>
      <c r="U21" s="345"/>
      <c r="V21" s="270"/>
      <c r="Y21" s="81"/>
      <c r="Z21" s="81"/>
    </row>
    <row r="22" spans="1:44">
      <c r="A22" s="272" t="s">
        <v>185</v>
      </c>
      <c r="B22" s="343" t="s">
        <v>186</v>
      </c>
      <c r="C22" s="343"/>
      <c r="D22" s="343"/>
      <c r="E22" s="63"/>
      <c r="F22" s="273">
        <v>7275.7839999999997</v>
      </c>
      <c r="G22" s="273"/>
      <c r="H22" s="120"/>
      <c r="I22" s="273">
        <v>2910.7</v>
      </c>
      <c r="J22" s="142"/>
      <c r="K22" s="120"/>
      <c r="L22" s="273">
        <v>2708.6</v>
      </c>
      <c r="M22" s="142"/>
      <c r="N22" s="280"/>
      <c r="O22" s="280"/>
      <c r="P22" s="280"/>
      <c r="Q22" s="187"/>
      <c r="R22" s="275"/>
      <c r="S22" s="189"/>
      <c r="U22" s="345"/>
      <c r="V22" s="270"/>
      <c r="Y22" s="81"/>
      <c r="Z22" s="81"/>
    </row>
    <row r="23" spans="1:44">
      <c r="A23" s="272" t="s">
        <v>187</v>
      </c>
      <c r="B23" s="343" t="s">
        <v>188</v>
      </c>
      <c r="C23" s="343"/>
      <c r="D23" s="343"/>
      <c r="E23" s="63"/>
      <c r="F23" s="273">
        <v>418.322</v>
      </c>
      <c r="G23" s="273"/>
      <c r="H23" s="120"/>
      <c r="I23" s="282">
        <v>117.4</v>
      </c>
      <c r="J23" s="142"/>
      <c r="K23" s="120"/>
      <c r="L23" s="282">
        <v>105.4</v>
      </c>
      <c r="M23" s="142"/>
      <c r="N23" s="280"/>
      <c r="O23" s="280"/>
      <c r="P23" s="280"/>
      <c r="Q23" s="187"/>
      <c r="R23" s="275"/>
      <c r="S23" s="189"/>
      <c r="U23" s="345"/>
      <c r="V23" s="270"/>
      <c r="Y23" s="81"/>
      <c r="Z23" s="81"/>
    </row>
    <row r="24" spans="1:44">
      <c r="A24" s="272">
        <v>2</v>
      </c>
      <c r="B24" s="334" t="s">
        <v>189</v>
      </c>
      <c r="C24" s="334"/>
      <c r="D24" s="334"/>
      <c r="E24" s="63"/>
      <c r="F24" s="273"/>
      <c r="G24" s="273"/>
      <c r="H24" s="121"/>
      <c r="J24" s="207"/>
      <c r="K24" s="121"/>
      <c r="M24" s="207"/>
      <c r="N24" s="283"/>
      <c r="O24" s="283"/>
      <c r="P24" s="283"/>
      <c r="Q24" s="190"/>
      <c r="R24" s="275"/>
      <c r="S24" s="191"/>
      <c r="U24" s="271"/>
      <c r="V24" s="270"/>
    </row>
    <row r="25" spans="1:44" s="83" customFormat="1" ht="21" customHeight="1">
      <c r="A25" s="284">
        <v>2.1</v>
      </c>
      <c r="B25" s="333" t="s">
        <v>190</v>
      </c>
      <c r="C25" s="333"/>
      <c r="D25" s="333"/>
      <c r="E25" s="65"/>
      <c r="F25" s="273">
        <v>856320.19579210202</v>
      </c>
      <c r="G25" s="286"/>
      <c r="H25" s="121"/>
      <c r="I25" s="273">
        <v>466043.80962796375</v>
      </c>
      <c r="J25" s="207"/>
      <c r="K25" s="121"/>
      <c r="L25" s="273">
        <v>483893.64928114187</v>
      </c>
      <c r="M25" s="207"/>
      <c r="N25" s="283"/>
      <c r="O25" s="283"/>
      <c r="P25" s="283"/>
      <c r="Q25" s="190"/>
      <c r="R25" s="275"/>
      <c r="S25" s="191"/>
      <c r="U25" s="346" t="s">
        <v>191</v>
      </c>
      <c r="V25" s="287"/>
      <c r="W25" s="64"/>
      <c r="X25" s="66"/>
      <c r="Y25" s="82"/>
      <c r="Z25" s="82"/>
    </row>
    <row r="26" spans="1:44" s="83" customFormat="1" ht="21" customHeight="1">
      <c r="A26" s="288">
        <v>2.2000000000000002</v>
      </c>
      <c r="B26" s="334" t="s">
        <v>192</v>
      </c>
      <c r="C26" s="334"/>
      <c r="D26" s="334"/>
      <c r="E26" s="65"/>
      <c r="F26" s="273">
        <v>34252.807831684084</v>
      </c>
      <c r="G26" s="286"/>
      <c r="H26" s="121"/>
      <c r="I26" s="273">
        <v>18641.752385118551</v>
      </c>
      <c r="J26" s="207"/>
      <c r="K26" s="121"/>
      <c r="L26" s="273">
        <v>19355.745971245677</v>
      </c>
      <c r="M26" s="207"/>
      <c r="N26" s="283"/>
      <c r="O26" s="283"/>
      <c r="P26" s="283"/>
      <c r="Q26" s="190"/>
      <c r="R26" s="275"/>
      <c r="S26" s="191"/>
      <c r="U26" s="346"/>
      <c r="V26" s="287"/>
      <c r="W26" s="64"/>
      <c r="X26" s="66"/>
      <c r="Y26" s="82"/>
      <c r="Z26" s="82"/>
    </row>
    <row r="27" spans="1:44" s="83" customFormat="1" ht="21" customHeight="1">
      <c r="A27" s="284" t="s">
        <v>193</v>
      </c>
      <c r="B27" s="285" t="s">
        <v>194</v>
      </c>
      <c r="C27" s="285"/>
      <c r="D27" s="105"/>
      <c r="E27" s="65"/>
      <c r="F27" s="273">
        <v>1784.0004079002128</v>
      </c>
      <c r="G27" s="286"/>
      <c r="H27" s="121"/>
      <c r="I27" s="273">
        <v>970.92460339159129</v>
      </c>
      <c r="J27" s="207"/>
      <c r="K27" s="121"/>
      <c r="L27" s="273">
        <v>1008.1117693357124</v>
      </c>
      <c r="M27" s="207"/>
      <c r="N27" s="283"/>
      <c r="O27" s="283"/>
      <c r="P27" s="283"/>
      <c r="Q27" s="190"/>
      <c r="R27" s="275"/>
      <c r="S27" s="191"/>
      <c r="U27" s="346"/>
      <c r="V27" s="287"/>
      <c r="W27" s="64"/>
      <c r="X27" s="66"/>
      <c r="Y27" s="82"/>
      <c r="Z27" s="82"/>
    </row>
    <row r="28" spans="1:44" s="83" customFormat="1" ht="30" customHeight="1">
      <c r="A28" s="289">
        <v>2.2999999999999998</v>
      </c>
      <c r="B28" s="350" t="s">
        <v>195</v>
      </c>
      <c r="C28" s="350"/>
      <c r="D28" s="64"/>
      <c r="E28" s="65"/>
      <c r="F28" s="273">
        <v>746924213</v>
      </c>
      <c r="G28" s="286"/>
      <c r="H28" s="121"/>
      <c r="I28" s="273">
        <v>826268622.9569869</v>
      </c>
      <c r="J28" s="207"/>
      <c r="K28" s="121"/>
      <c r="L28" s="273">
        <v>842042730.33527923</v>
      </c>
      <c r="M28" s="207"/>
      <c r="N28" s="283"/>
      <c r="O28" s="283"/>
      <c r="P28" s="283"/>
      <c r="Q28" s="190"/>
      <c r="R28" s="275"/>
      <c r="S28" s="191"/>
      <c r="U28" s="279"/>
      <c r="V28" s="207"/>
      <c r="W28" s="64"/>
      <c r="X28" s="64"/>
    </row>
    <row r="29" spans="1:44" s="83" customFormat="1" ht="35.25" customHeight="1">
      <c r="A29" s="289" t="s">
        <v>196</v>
      </c>
      <c r="B29" s="350" t="s">
        <v>197</v>
      </c>
      <c r="C29" s="350"/>
      <c r="D29" s="64"/>
      <c r="E29" s="65"/>
      <c r="F29" s="273">
        <v>746924.21299999999</v>
      </c>
      <c r="G29" s="286"/>
      <c r="H29" s="121"/>
      <c r="I29" s="273">
        <v>826268.62295698689</v>
      </c>
      <c r="J29" s="207"/>
      <c r="K29" s="121"/>
      <c r="L29" s="273">
        <v>842042.73033527925</v>
      </c>
      <c r="M29" s="207"/>
      <c r="N29" s="283"/>
      <c r="O29" s="283"/>
      <c r="P29" s="283"/>
      <c r="Q29" s="190"/>
      <c r="R29" s="275"/>
      <c r="S29" s="191"/>
      <c r="U29" s="281" t="s">
        <v>198</v>
      </c>
      <c r="V29" s="207"/>
      <c r="W29" s="64"/>
      <c r="X29" s="64"/>
    </row>
    <row r="30" spans="1:44" s="130" customFormat="1">
      <c r="A30" s="290">
        <v>2.4</v>
      </c>
      <c r="B30" s="349" t="s">
        <v>199</v>
      </c>
      <c r="C30" s="349"/>
      <c r="D30" s="95"/>
      <c r="E30" s="96"/>
      <c r="F30" s="175">
        <f>F27/F29</f>
        <v>2.3884624127189901E-3</v>
      </c>
      <c r="G30" s="144"/>
      <c r="H30" s="145"/>
      <c r="I30" s="175">
        <f>I27/I29</f>
        <v>1.1750713707570314E-3</v>
      </c>
      <c r="J30" s="143"/>
      <c r="K30" s="145"/>
      <c r="L30" s="175">
        <f>L27/L29</f>
        <v>1.197221629042874E-3</v>
      </c>
      <c r="M30" s="143"/>
      <c r="N30" s="210"/>
      <c r="O30" s="210"/>
      <c r="P30" s="210"/>
      <c r="Q30" s="192"/>
      <c r="R30" s="193"/>
      <c r="S30" s="194"/>
      <c r="U30" s="32"/>
      <c r="V30" s="143"/>
      <c r="W30" s="95"/>
      <c r="X30" s="95"/>
    </row>
    <row r="31" spans="1:44">
      <c r="A31" s="63"/>
      <c r="B31" s="22"/>
      <c r="C31" s="22"/>
      <c r="D31" s="22"/>
      <c r="E31" s="22"/>
      <c r="J31" s="22"/>
      <c r="M31" s="22"/>
      <c r="N31" s="22"/>
      <c r="O31" s="22"/>
      <c r="P31" s="22"/>
      <c r="S31" s="22"/>
      <c r="U31" s="97"/>
      <c r="V31" s="143"/>
      <c r="W31" s="95"/>
      <c r="X31" s="64"/>
      <c r="Y31" s="83"/>
      <c r="Z31" s="83"/>
      <c r="AA31" s="83"/>
      <c r="AB31" s="83"/>
      <c r="AC31" s="83"/>
      <c r="AD31" s="83"/>
      <c r="AE31" s="83"/>
      <c r="AF31" s="83"/>
      <c r="AG31" s="83"/>
      <c r="AH31" s="83"/>
      <c r="AI31" s="83"/>
      <c r="AJ31" s="83"/>
      <c r="AK31" s="83"/>
      <c r="AL31" s="83"/>
      <c r="AM31" s="83"/>
      <c r="AN31" s="83"/>
      <c r="AO31" s="83"/>
      <c r="AP31" s="83"/>
      <c r="AQ31" s="83"/>
      <c r="AR31" s="83"/>
    </row>
    <row r="32" spans="1:44" s="88" customFormat="1" ht="18.75">
      <c r="A32" s="291"/>
      <c r="B32" s="292" t="s">
        <v>200</v>
      </c>
      <c r="C32" s="87"/>
      <c r="D32" s="87"/>
      <c r="E32" s="94"/>
      <c r="F32" s="293"/>
      <c r="G32" s="293"/>
      <c r="H32" s="122"/>
      <c r="I32" s="293"/>
      <c r="J32" s="87"/>
      <c r="K32" s="122"/>
      <c r="L32" s="293"/>
      <c r="M32" s="87"/>
      <c r="N32" s="122"/>
      <c r="O32" s="87"/>
      <c r="P32" s="87"/>
      <c r="Q32" s="122"/>
      <c r="R32" s="293"/>
      <c r="S32" s="87"/>
      <c r="T32" s="94"/>
      <c r="U32" s="87"/>
      <c r="V32" s="294"/>
      <c r="W32" s="87"/>
      <c r="X32" s="87"/>
      <c r="AJ32" s="108"/>
    </row>
    <row r="33" spans="1:26" s="83" customFormat="1" ht="18.75">
      <c r="A33" s="288"/>
      <c r="B33" s="334"/>
      <c r="C33" s="334"/>
      <c r="D33" s="334"/>
      <c r="E33" s="65"/>
      <c r="F33" s="295"/>
      <c r="G33" s="295"/>
      <c r="H33" s="121"/>
      <c r="I33" s="295"/>
      <c r="J33" s="64"/>
      <c r="K33" s="121"/>
      <c r="L33" s="295"/>
      <c r="M33" s="64"/>
      <c r="N33" s="121"/>
      <c r="O33" s="64"/>
      <c r="P33" s="64"/>
      <c r="Q33" s="121"/>
      <c r="R33" s="295"/>
      <c r="S33" s="64"/>
      <c r="T33" s="65"/>
      <c r="U33" s="269"/>
      <c r="V33" s="287"/>
      <c r="W33" s="64"/>
      <c r="X33" s="66"/>
    </row>
    <row r="34" spans="1:26" s="83" customFormat="1">
      <c r="A34" s="288">
        <v>1</v>
      </c>
      <c r="B34" s="296" t="s">
        <v>201</v>
      </c>
      <c r="C34" s="105"/>
      <c r="D34" s="105"/>
      <c r="E34" s="186"/>
      <c r="F34" s="297"/>
      <c r="G34" s="297"/>
      <c r="H34" s="190"/>
      <c r="I34" s="297"/>
      <c r="J34" s="283"/>
      <c r="K34" s="190"/>
      <c r="L34" s="297"/>
      <c r="M34" s="283"/>
      <c r="N34" s="190"/>
      <c r="O34" s="283"/>
      <c r="P34" s="283"/>
      <c r="Q34" s="190"/>
      <c r="R34" s="297"/>
      <c r="S34" s="283"/>
      <c r="T34" s="65"/>
      <c r="U34" s="281" t="s">
        <v>202</v>
      </c>
      <c r="V34" s="287"/>
      <c r="W34" s="64"/>
      <c r="X34" s="66"/>
    </row>
    <row r="35" spans="1:26" s="83" customFormat="1">
      <c r="A35" s="288"/>
      <c r="B35" s="296"/>
      <c r="C35" s="105"/>
      <c r="D35" s="105"/>
      <c r="E35" s="65"/>
      <c r="F35" s="295"/>
      <c r="G35" s="295"/>
      <c r="H35" s="121"/>
      <c r="I35" s="295"/>
      <c r="J35" s="64"/>
      <c r="K35" s="121"/>
      <c r="L35" s="295"/>
      <c r="M35" s="64"/>
      <c r="N35" s="121"/>
      <c r="O35" s="64"/>
      <c r="P35" s="64"/>
      <c r="Q35" s="121"/>
      <c r="R35" s="295"/>
      <c r="S35" s="64"/>
      <c r="T35" s="65"/>
      <c r="V35" s="287"/>
      <c r="W35" s="64"/>
      <c r="X35" s="66"/>
    </row>
    <row r="36" spans="1:26" s="83" customFormat="1">
      <c r="A36" s="298">
        <v>2</v>
      </c>
      <c r="B36" s="336" t="s">
        <v>203</v>
      </c>
      <c r="C36" s="336"/>
      <c r="D36" s="336"/>
      <c r="E36" s="186"/>
      <c r="F36" s="297"/>
      <c r="G36" s="297"/>
      <c r="H36" s="190"/>
      <c r="I36" s="297"/>
      <c r="J36" s="283"/>
      <c r="K36" s="190"/>
      <c r="L36" s="297"/>
      <c r="M36" s="283"/>
      <c r="N36" s="190"/>
      <c r="O36" s="283"/>
      <c r="P36" s="283"/>
      <c r="Q36" s="190"/>
      <c r="R36" s="297"/>
      <c r="S36" s="283"/>
      <c r="T36" s="65"/>
      <c r="U36" s="281" t="s">
        <v>202</v>
      </c>
      <c r="V36" s="287"/>
      <c r="W36" s="64"/>
      <c r="X36" s="66"/>
    </row>
    <row r="37" spans="1:26" s="83" customFormat="1" ht="18.75">
      <c r="A37" s="288"/>
      <c r="B37" s="105"/>
      <c r="C37" s="105"/>
      <c r="D37" s="105"/>
      <c r="E37" s="65"/>
      <c r="F37" s="295"/>
      <c r="G37" s="295"/>
      <c r="H37" s="121"/>
      <c r="I37" s="295"/>
      <c r="J37" s="64"/>
      <c r="K37" s="121"/>
      <c r="L37" s="295"/>
      <c r="M37" s="64"/>
      <c r="N37" s="121"/>
      <c r="O37" s="64"/>
      <c r="P37" s="64"/>
      <c r="Q37" s="121"/>
      <c r="R37" s="295"/>
      <c r="S37" s="64"/>
      <c r="T37" s="65"/>
      <c r="U37" s="269"/>
      <c r="V37" s="287"/>
      <c r="W37" s="64"/>
      <c r="X37" s="66"/>
    </row>
    <row r="38" spans="1:26" s="83" customFormat="1">
      <c r="A38" s="299">
        <v>3</v>
      </c>
      <c r="B38" s="336" t="s">
        <v>204</v>
      </c>
      <c r="C38" s="336"/>
      <c r="D38" s="337"/>
      <c r="E38" s="65"/>
      <c r="F38" s="300"/>
      <c r="G38" s="295"/>
      <c r="H38" s="121"/>
      <c r="I38" s="300"/>
      <c r="J38" s="64"/>
      <c r="K38" s="121"/>
      <c r="L38" s="300"/>
      <c r="M38" s="64"/>
      <c r="N38" s="121"/>
      <c r="O38" s="64"/>
      <c r="P38" s="64"/>
      <c r="Q38" s="121"/>
      <c r="R38" s="300"/>
      <c r="S38" s="64"/>
      <c r="T38" s="65"/>
      <c r="U38" s="301"/>
      <c r="V38" s="287"/>
      <c r="W38" s="64"/>
      <c r="X38" s="66"/>
    </row>
    <row r="39" spans="1:26" s="83" customFormat="1" ht="15" customHeight="1">
      <c r="A39" s="302">
        <v>3.1</v>
      </c>
      <c r="B39" s="334" t="s">
        <v>205</v>
      </c>
      <c r="C39" s="334"/>
      <c r="D39" s="335"/>
      <c r="E39" s="186"/>
      <c r="F39" s="303"/>
      <c r="G39" s="297"/>
      <c r="H39" s="190"/>
      <c r="I39" s="303"/>
      <c r="J39" s="283"/>
      <c r="K39" s="190"/>
      <c r="L39" s="303"/>
      <c r="M39" s="283"/>
      <c r="N39" s="190"/>
      <c r="O39" s="283"/>
      <c r="P39" s="283"/>
      <c r="Q39" s="190"/>
      <c r="R39" s="303"/>
      <c r="S39" s="283"/>
      <c r="T39" s="65"/>
      <c r="U39" s="340" t="s">
        <v>206</v>
      </c>
      <c r="V39" s="287"/>
      <c r="W39" s="64"/>
      <c r="X39" s="66"/>
    </row>
    <row r="40" spans="1:26" s="83" customFormat="1" ht="15" customHeight="1">
      <c r="A40" s="302">
        <v>3.2</v>
      </c>
      <c r="B40" s="334" t="s">
        <v>207</v>
      </c>
      <c r="C40" s="334"/>
      <c r="D40" s="335"/>
      <c r="E40" s="186"/>
      <c r="F40" s="303"/>
      <c r="G40" s="297"/>
      <c r="H40" s="190"/>
      <c r="I40" s="303"/>
      <c r="J40" s="283"/>
      <c r="K40" s="190"/>
      <c r="L40" s="303"/>
      <c r="M40" s="283"/>
      <c r="N40" s="190"/>
      <c r="O40" s="283"/>
      <c r="P40" s="283"/>
      <c r="Q40" s="190"/>
      <c r="R40" s="303"/>
      <c r="S40" s="283"/>
      <c r="T40" s="65"/>
      <c r="U40" s="340"/>
      <c r="V40" s="287"/>
      <c r="W40" s="64"/>
      <c r="X40" s="66"/>
    </row>
    <row r="41" spans="1:26" s="83" customFormat="1" ht="15" customHeight="1">
      <c r="A41" s="302">
        <v>3.3</v>
      </c>
      <c r="B41" s="334" t="s">
        <v>208</v>
      </c>
      <c r="C41" s="334"/>
      <c r="D41" s="335"/>
      <c r="E41" s="186"/>
      <c r="F41" s="303"/>
      <c r="G41" s="297"/>
      <c r="H41" s="190"/>
      <c r="I41" s="303"/>
      <c r="J41" s="283"/>
      <c r="K41" s="190"/>
      <c r="L41" s="303"/>
      <c r="M41" s="283"/>
      <c r="N41" s="190"/>
      <c r="O41" s="283"/>
      <c r="P41" s="283"/>
      <c r="Q41" s="190"/>
      <c r="R41" s="303"/>
      <c r="S41" s="283"/>
      <c r="T41" s="65"/>
      <c r="U41" s="340"/>
      <c r="V41" s="287"/>
      <c r="W41" s="64"/>
      <c r="X41" s="66"/>
    </row>
    <row r="42" spans="1:26" s="130" customFormat="1">
      <c r="A42" s="304"/>
      <c r="B42" s="338"/>
      <c r="C42" s="338"/>
      <c r="D42" s="339"/>
      <c r="E42" s="96"/>
      <c r="F42" s="125"/>
      <c r="G42" s="126"/>
      <c r="H42" s="127"/>
      <c r="I42" s="126"/>
      <c r="J42" s="95"/>
      <c r="K42" s="127"/>
      <c r="L42" s="126"/>
      <c r="M42" s="95"/>
      <c r="N42" s="127"/>
      <c r="O42" s="95"/>
      <c r="P42" s="95"/>
      <c r="Q42" s="127"/>
      <c r="R42" s="126"/>
      <c r="S42" s="95"/>
      <c r="T42" s="96"/>
      <c r="U42" s="128"/>
      <c r="V42" s="305"/>
      <c r="W42" s="95"/>
      <c r="X42" s="129"/>
    </row>
    <row r="43" spans="1:26" s="83" customFormat="1">
      <c r="A43" s="302"/>
      <c r="B43" s="105"/>
      <c r="C43" s="105"/>
      <c r="D43" s="105"/>
      <c r="E43" s="105"/>
      <c r="F43" s="105"/>
      <c r="G43" s="105"/>
      <c r="H43" s="105"/>
      <c r="I43" s="105"/>
      <c r="J43" s="105"/>
      <c r="K43" s="105"/>
      <c r="L43" s="105"/>
      <c r="M43" s="105"/>
      <c r="N43" s="105"/>
      <c r="O43" s="105"/>
      <c r="P43" s="105"/>
      <c r="Q43" s="105"/>
      <c r="R43" s="105"/>
      <c r="S43" s="105"/>
      <c r="T43" s="105"/>
      <c r="U43" s="105"/>
      <c r="V43" s="234"/>
      <c r="W43" s="105"/>
      <c r="X43" s="105"/>
      <c r="Y43" s="105"/>
      <c r="Z43" s="105"/>
    </row>
    <row r="44" spans="1:26" s="103" customFormat="1" ht="18.75">
      <c r="A44" s="306"/>
      <c r="B44" s="307" t="s">
        <v>133</v>
      </c>
      <c r="U44" s="308"/>
      <c r="V44" s="309"/>
    </row>
    <row r="45" spans="1:26" s="83" customFormat="1">
      <c r="A45" s="247"/>
      <c r="D45" s="162"/>
      <c r="E45" s="163"/>
      <c r="F45" s="286"/>
      <c r="G45" s="167"/>
      <c r="H45" s="286"/>
      <c r="I45" s="286"/>
      <c r="J45" s="164"/>
      <c r="K45" s="286"/>
      <c r="L45" s="286"/>
      <c r="M45" s="163"/>
      <c r="N45" s="212"/>
      <c r="O45" s="163"/>
      <c r="P45" s="164"/>
      <c r="Q45" s="286"/>
      <c r="R45" s="286"/>
      <c r="S45" s="164"/>
      <c r="U45" s="235"/>
      <c r="V45" s="162"/>
    </row>
    <row r="46" spans="1:26" s="83" customFormat="1">
      <c r="A46" s="247">
        <v>1.1000000000000001</v>
      </c>
      <c r="B46" s="235" t="s">
        <v>134</v>
      </c>
      <c r="D46" s="162"/>
      <c r="E46" s="33"/>
      <c r="F46" s="33">
        <v>7822</v>
      </c>
      <c r="G46" s="34"/>
      <c r="H46" s="286"/>
      <c r="I46" s="33">
        <v>7162</v>
      </c>
      <c r="J46" s="164"/>
      <c r="K46" s="286"/>
      <c r="L46" s="33">
        <v>7411</v>
      </c>
      <c r="M46" s="163"/>
      <c r="N46" s="211"/>
      <c r="O46" s="178"/>
      <c r="P46" s="184"/>
      <c r="Q46" s="310"/>
      <c r="R46" s="310"/>
      <c r="S46" s="184"/>
      <c r="U46" s="333"/>
      <c r="V46" s="162"/>
    </row>
    <row r="47" spans="1:26" s="83" customFormat="1">
      <c r="A47" s="247">
        <v>1.2</v>
      </c>
      <c r="B47" s="235" t="s">
        <v>135</v>
      </c>
      <c r="D47" s="162"/>
      <c r="E47" s="178"/>
      <c r="F47" s="178"/>
      <c r="G47" s="184"/>
      <c r="H47" s="286"/>
      <c r="I47" s="311">
        <v>0.26459089639765426</v>
      </c>
      <c r="J47" s="164"/>
      <c r="K47" s="286"/>
      <c r="L47" s="311">
        <v>0.27594116853326139</v>
      </c>
      <c r="M47" s="163"/>
      <c r="N47" s="211"/>
      <c r="O47" s="178"/>
      <c r="P47" s="184"/>
      <c r="Q47" s="310"/>
      <c r="R47" s="310"/>
      <c r="S47" s="184"/>
      <c r="U47" s="333"/>
      <c r="V47" s="162"/>
    </row>
    <row r="48" spans="1:26" s="83" customFormat="1">
      <c r="A48" s="247">
        <v>1.3</v>
      </c>
      <c r="B48" s="235" t="s">
        <v>136</v>
      </c>
      <c r="D48" s="162"/>
      <c r="E48" s="178"/>
      <c r="F48" s="178"/>
      <c r="G48" s="184"/>
      <c r="H48" s="286"/>
      <c r="I48" s="311">
        <v>0.15693940240156382</v>
      </c>
      <c r="J48" s="164"/>
      <c r="K48" s="286"/>
      <c r="L48" s="311">
        <v>0.16785858858453651</v>
      </c>
      <c r="M48" s="163"/>
      <c r="N48" s="211"/>
      <c r="O48" s="178"/>
      <c r="P48" s="184"/>
      <c r="Q48" s="310"/>
      <c r="R48" s="310"/>
      <c r="S48" s="184"/>
      <c r="U48" s="333"/>
      <c r="V48" s="162"/>
    </row>
    <row r="49" spans="1:36" s="83" customFormat="1">
      <c r="A49" s="247">
        <v>2.1</v>
      </c>
      <c r="B49" s="235" t="s">
        <v>137</v>
      </c>
      <c r="D49" s="162"/>
      <c r="E49" s="163"/>
      <c r="F49" s="163">
        <v>11</v>
      </c>
      <c r="G49" s="164"/>
      <c r="H49" s="286"/>
      <c r="I49" s="33">
        <v>12</v>
      </c>
      <c r="J49" s="164"/>
      <c r="K49" s="286"/>
      <c r="L49" s="33">
        <v>12</v>
      </c>
      <c r="M49" s="163"/>
      <c r="N49" s="211"/>
      <c r="O49" s="178"/>
      <c r="P49" s="184"/>
      <c r="Q49" s="310"/>
      <c r="R49" s="310"/>
      <c r="S49" s="184"/>
      <c r="U49" s="333"/>
      <c r="V49" s="162"/>
    </row>
    <row r="50" spans="1:36" s="83" customFormat="1">
      <c r="A50" s="247">
        <v>2.2000000000000002</v>
      </c>
      <c r="B50" s="235" t="s">
        <v>138</v>
      </c>
      <c r="D50" s="162"/>
      <c r="E50" s="163"/>
      <c r="F50" s="312">
        <f>1/11</f>
        <v>9.0909090909090912E-2</v>
      </c>
      <c r="G50" s="164"/>
      <c r="H50" s="286"/>
      <c r="I50" s="311">
        <v>0.33333333333333331</v>
      </c>
      <c r="J50" s="164"/>
      <c r="K50" s="286"/>
      <c r="L50" s="311">
        <v>0.33333333333333331</v>
      </c>
      <c r="M50" s="163"/>
      <c r="N50" s="211"/>
      <c r="O50" s="178"/>
      <c r="P50" s="184"/>
      <c r="Q50" s="310"/>
      <c r="R50" s="310"/>
      <c r="S50" s="184"/>
      <c r="U50" s="333"/>
      <c r="V50" s="162"/>
    </row>
    <row r="51" spans="1:36" s="83" customFormat="1">
      <c r="A51" s="247">
        <v>2.2999999999999998</v>
      </c>
      <c r="B51" s="235" t="s">
        <v>139</v>
      </c>
      <c r="D51" s="162"/>
      <c r="E51" s="178"/>
      <c r="F51" s="178"/>
      <c r="G51" s="184"/>
      <c r="H51" s="286"/>
      <c r="I51" s="311">
        <v>0.33333333333333331</v>
      </c>
      <c r="J51" s="164"/>
      <c r="K51" s="286"/>
      <c r="L51" s="311">
        <v>0.33333333333333331</v>
      </c>
      <c r="M51" s="163"/>
      <c r="N51" s="211"/>
      <c r="O51" s="178"/>
      <c r="P51" s="184"/>
      <c r="Q51" s="310"/>
      <c r="R51" s="310"/>
      <c r="S51" s="184"/>
      <c r="U51" s="333"/>
      <c r="V51" s="162"/>
    </row>
    <row r="52" spans="1:36" s="83" customFormat="1">
      <c r="A52" s="247">
        <v>3</v>
      </c>
      <c r="B52" s="235" t="s">
        <v>140</v>
      </c>
      <c r="D52" s="162"/>
      <c r="E52" s="163"/>
      <c r="F52" s="163"/>
      <c r="G52" s="164"/>
      <c r="H52" s="286"/>
      <c r="I52" s="33"/>
      <c r="J52" s="164"/>
      <c r="K52" s="286"/>
      <c r="L52" s="33"/>
      <c r="M52" s="163"/>
      <c r="N52" s="211"/>
      <c r="O52" s="178"/>
      <c r="P52" s="184"/>
      <c r="Q52" s="310"/>
      <c r="R52" s="310"/>
      <c r="S52" s="184"/>
      <c r="U52" s="333"/>
      <c r="V52" s="162"/>
    </row>
    <row r="53" spans="1:36" s="83" customFormat="1">
      <c r="A53" s="247">
        <v>3.1</v>
      </c>
      <c r="B53" s="235" t="s">
        <v>142</v>
      </c>
      <c r="D53" s="162"/>
      <c r="E53" s="163"/>
      <c r="F53" s="165">
        <v>5.23</v>
      </c>
      <c r="G53" s="166"/>
      <c r="H53" s="286"/>
      <c r="I53" s="165">
        <v>1.23</v>
      </c>
      <c r="J53" s="164"/>
      <c r="K53" s="286"/>
      <c r="L53" s="165">
        <v>1.0900000000000001</v>
      </c>
      <c r="M53" s="163"/>
      <c r="N53" s="211"/>
      <c r="O53" s="178"/>
      <c r="P53" s="184"/>
      <c r="Q53" s="310"/>
      <c r="R53" s="310"/>
      <c r="S53" s="184"/>
      <c r="U53" s="333"/>
      <c r="V53" s="162"/>
    </row>
    <row r="54" spans="1:36" s="83" customFormat="1">
      <c r="A54" s="247">
        <v>3.2</v>
      </c>
      <c r="B54" s="235" t="s">
        <v>144</v>
      </c>
      <c r="D54" s="162"/>
      <c r="E54" s="163"/>
      <c r="F54" s="165">
        <v>1.42</v>
      </c>
      <c r="G54" s="166"/>
      <c r="H54" s="310"/>
      <c r="I54" s="173"/>
      <c r="J54" s="184"/>
      <c r="K54" s="310"/>
      <c r="L54" s="173"/>
      <c r="M54" s="178"/>
      <c r="N54" s="211"/>
      <c r="O54" s="178"/>
      <c r="P54" s="184"/>
      <c r="Q54" s="310"/>
      <c r="R54" s="310"/>
      <c r="S54" s="184"/>
      <c r="U54" s="333"/>
      <c r="V54" s="162"/>
    </row>
    <row r="55" spans="1:36" s="83" customFormat="1">
      <c r="A55" s="247">
        <v>3.3</v>
      </c>
      <c r="B55" s="235" t="s">
        <v>146</v>
      </c>
      <c r="D55" s="162"/>
      <c r="E55" s="163"/>
      <c r="F55" s="165">
        <v>3.06</v>
      </c>
      <c r="G55" s="166"/>
      <c r="H55" s="286"/>
      <c r="I55" s="165">
        <v>0.78</v>
      </c>
      <c r="J55" s="164"/>
      <c r="K55" s="286"/>
      <c r="L55" s="165">
        <v>0.65</v>
      </c>
      <c r="M55" s="163"/>
      <c r="N55" s="211"/>
      <c r="O55" s="178"/>
      <c r="P55" s="184"/>
      <c r="Q55" s="310"/>
      <c r="R55" s="310"/>
      <c r="S55" s="184"/>
      <c r="U55" s="333"/>
      <c r="V55" s="162"/>
    </row>
    <row r="56" spans="1:36" s="83" customFormat="1">
      <c r="A56" s="247">
        <v>3.4</v>
      </c>
      <c r="B56" s="235" t="s">
        <v>148</v>
      </c>
      <c r="D56" s="162"/>
      <c r="E56" s="163"/>
      <c r="F56" s="163">
        <v>0</v>
      </c>
      <c r="G56" s="166"/>
      <c r="H56" s="286"/>
      <c r="I56" s="313">
        <v>0</v>
      </c>
      <c r="J56" s="164"/>
      <c r="K56" s="286"/>
      <c r="L56" s="313">
        <v>0</v>
      </c>
      <c r="M56" s="163"/>
      <c r="N56" s="211"/>
      <c r="O56" s="178"/>
      <c r="P56" s="184"/>
      <c r="Q56" s="310"/>
      <c r="R56" s="310"/>
      <c r="S56" s="184"/>
      <c r="U56" s="333"/>
      <c r="V56" s="162"/>
    </row>
    <row r="57" spans="1:36" s="90" customFormat="1">
      <c r="A57" s="314"/>
      <c r="B57" s="89"/>
      <c r="C57" s="89"/>
      <c r="D57" s="89"/>
      <c r="E57" s="93"/>
      <c r="F57" s="123"/>
      <c r="G57" s="123"/>
      <c r="H57" s="124"/>
      <c r="I57" s="123"/>
      <c r="J57" s="25"/>
      <c r="K57" s="124"/>
      <c r="L57" s="123"/>
      <c r="M57" s="25"/>
      <c r="N57" s="93"/>
      <c r="O57" s="25"/>
      <c r="P57" s="24"/>
      <c r="Q57" s="123"/>
      <c r="R57" s="123"/>
      <c r="S57" s="25"/>
      <c r="T57" s="93"/>
      <c r="U57" s="106"/>
      <c r="V57" s="315"/>
      <c r="W57" s="25"/>
      <c r="X57" s="107"/>
      <c r="Y57" s="12"/>
      <c r="Z57" s="12"/>
      <c r="AA57" s="12"/>
      <c r="AB57" s="12"/>
      <c r="AC57" s="12"/>
      <c r="AD57" s="12"/>
      <c r="AE57" s="12"/>
      <c r="AF57" s="12"/>
      <c r="AG57" s="12"/>
      <c r="AH57" s="12"/>
      <c r="AI57" s="12"/>
      <c r="AJ57" s="12"/>
    </row>
    <row r="58" spans="1:36">
      <c r="A58" s="272"/>
      <c r="B58" s="22"/>
      <c r="C58" s="22"/>
      <c r="D58" s="22"/>
      <c r="E58" s="22"/>
      <c r="J58" s="22"/>
      <c r="M58" s="22"/>
      <c r="N58" s="22"/>
      <c r="O58" s="22"/>
      <c r="P58" s="22"/>
      <c r="S58" s="22"/>
      <c r="T58" s="22"/>
      <c r="V58" s="142"/>
    </row>
    <row r="59" spans="1:36" s="103" customFormat="1" ht="18.75">
      <c r="A59" s="306"/>
      <c r="B59" s="307" t="s">
        <v>209</v>
      </c>
      <c r="U59" s="308"/>
      <c r="V59" s="309"/>
    </row>
    <row r="60" spans="1:36">
      <c r="A60" s="242"/>
      <c r="D60" s="2"/>
      <c r="E60" s="33"/>
      <c r="F60" s="273"/>
      <c r="G60" s="131"/>
      <c r="H60" s="273"/>
      <c r="I60" s="273"/>
      <c r="J60" s="34"/>
      <c r="K60" s="273"/>
      <c r="L60" s="273"/>
      <c r="M60" s="34"/>
      <c r="N60" s="33"/>
      <c r="O60" s="33"/>
      <c r="P60" s="34"/>
      <c r="Q60" s="273"/>
      <c r="R60" s="273"/>
      <c r="S60" s="34"/>
      <c r="U60" s="19"/>
      <c r="V60" s="2"/>
      <c r="W60"/>
      <c r="X60"/>
    </row>
    <row r="61" spans="1:36">
      <c r="A61" s="242"/>
      <c r="B61" s="68" t="s">
        <v>210</v>
      </c>
      <c r="D61" s="2"/>
      <c r="E61" s="33"/>
      <c r="F61" s="273"/>
      <c r="G61" s="131"/>
      <c r="H61" s="273"/>
      <c r="I61" s="273"/>
      <c r="J61" s="34"/>
      <c r="K61" s="273"/>
      <c r="L61" s="273"/>
      <c r="M61" s="34"/>
      <c r="N61" s="33"/>
      <c r="O61" s="33"/>
      <c r="P61" s="34"/>
      <c r="Q61" s="273"/>
      <c r="R61" s="273"/>
      <c r="S61" s="34"/>
      <c r="U61" s="19"/>
      <c r="V61" s="2"/>
      <c r="W61"/>
      <c r="X61"/>
    </row>
    <row r="62" spans="1:36">
      <c r="A62" s="242"/>
      <c r="B62" s="347" t="s">
        <v>211</v>
      </c>
      <c r="C62" s="347"/>
      <c r="D62" s="348"/>
      <c r="E62" s="33"/>
      <c r="F62" s="273">
        <v>419617.24935564218</v>
      </c>
      <c r="G62" s="131"/>
      <c r="H62" s="273"/>
      <c r="I62" s="273">
        <v>225653.19785700957</v>
      </c>
      <c r="J62" s="34"/>
      <c r="K62" s="273"/>
      <c r="L62" s="273">
        <v>217487.6088254597</v>
      </c>
      <c r="M62" s="34"/>
      <c r="N62" s="173"/>
      <c r="O62" s="173"/>
      <c r="P62" s="179"/>
      <c r="Q62" s="273"/>
      <c r="R62" s="273">
        <f>0.5*F62</f>
        <v>209808.62467782109</v>
      </c>
      <c r="S62" s="34"/>
      <c r="U62" s="345" t="s">
        <v>212</v>
      </c>
      <c r="V62" s="2"/>
      <c r="W62"/>
      <c r="X62"/>
    </row>
    <row r="63" spans="1:36">
      <c r="A63" s="242"/>
      <c r="B63" s="347" t="s">
        <v>213</v>
      </c>
      <c r="C63" s="347"/>
      <c r="D63" s="348"/>
      <c r="E63" s="33"/>
      <c r="F63" s="273">
        <v>592339.67488658801</v>
      </c>
      <c r="G63" s="131"/>
      <c r="H63" s="273"/>
      <c r="I63" s="273">
        <v>636710.90159721335</v>
      </c>
      <c r="J63" s="34"/>
      <c r="K63" s="273"/>
      <c r="L63" s="273">
        <v>639085.33174237539</v>
      </c>
      <c r="M63" s="34"/>
      <c r="N63" s="173"/>
      <c r="O63" s="173"/>
      <c r="P63" s="179"/>
      <c r="Q63" s="317"/>
      <c r="R63" s="317"/>
      <c r="S63" s="179"/>
      <c r="U63" s="345"/>
      <c r="V63" s="2"/>
      <c r="W63"/>
      <c r="X63"/>
    </row>
    <row r="64" spans="1:36">
      <c r="A64" s="242"/>
      <c r="B64" s="347" t="s">
        <v>214</v>
      </c>
      <c r="C64" s="347"/>
      <c r="D64" s="348"/>
      <c r="E64" s="33"/>
      <c r="F64" s="273">
        <v>1011956.9242422301</v>
      </c>
      <c r="G64" s="131"/>
      <c r="H64" s="273"/>
      <c r="I64" s="273">
        <v>862364.09945422295</v>
      </c>
      <c r="J64" s="34"/>
      <c r="K64" s="273"/>
      <c r="L64" s="273">
        <v>856572.94056783512</v>
      </c>
      <c r="M64" s="34"/>
      <c r="N64" s="173"/>
      <c r="O64" s="173"/>
      <c r="P64" s="179"/>
      <c r="Q64" s="317"/>
      <c r="R64" s="317"/>
      <c r="S64" s="179"/>
      <c r="U64" s="345"/>
      <c r="V64" s="2"/>
      <c r="W64"/>
    </row>
    <row r="65" spans="1:24">
      <c r="A65" s="242"/>
      <c r="B65" s="316"/>
      <c r="C65" s="316"/>
      <c r="D65" s="176"/>
      <c r="E65" s="33"/>
      <c r="F65" s="273"/>
      <c r="G65" s="131"/>
      <c r="H65" s="273"/>
      <c r="I65" s="273"/>
      <c r="J65" s="34"/>
      <c r="K65" s="273"/>
      <c r="L65" s="273"/>
      <c r="M65" s="34"/>
      <c r="N65" s="33"/>
      <c r="O65" s="33"/>
      <c r="P65" s="34"/>
      <c r="Q65" s="273"/>
      <c r="R65" s="273"/>
      <c r="S65" s="34"/>
      <c r="U65" s="345"/>
      <c r="V65" s="2"/>
      <c r="W65"/>
    </row>
    <row r="66" spans="1:24">
      <c r="A66" s="318"/>
      <c r="B66" s="68" t="s">
        <v>215</v>
      </c>
      <c r="C66" s="316"/>
      <c r="D66" s="176"/>
      <c r="E66" s="33"/>
      <c r="F66" s="273"/>
      <c r="G66" s="131"/>
      <c r="H66" s="273"/>
      <c r="I66" s="273"/>
      <c r="J66" s="34"/>
      <c r="K66" s="273"/>
      <c r="L66" s="273"/>
      <c r="M66" s="34"/>
      <c r="N66" s="33"/>
      <c r="O66" s="33"/>
      <c r="P66" s="34"/>
      <c r="Q66" s="273"/>
      <c r="R66" s="273"/>
      <c r="S66" s="34"/>
      <c r="U66" s="19"/>
      <c r="V66" s="2"/>
      <c r="W66"/>
    </row>
    <row r="67" spans="1:24">
      <c r="A67" s="318"/>
      <c r="B67" s="316" t="s">
        <v>216</v>
      </c>
      <c r="C67" s="316"/>
      <c r="D67" s="176"/>
      <c r="E67" s="173"/>
      <c r="F67" s="317"/>
      <c r="G67" s="195"/>
      <c r="H67" s="273"/>
      <c r="I67" s="273">
        <v>33531.29535283424</v>
      </c>
      <c r="J67" s="34"/>
      <c r="K67" s="273"/>
      <c r="L67" s="273">
        <v>32802.432304701324</v>
      </c>
      <c r="M67" s="34"/>
      <c r="N67" s="173"/>
      <c r="O67" s="173"/>
      <c r="P67" s="179"/>
      <c r="Q67" s="317"/>
      <c r="R67" s="317"/>
      <c r="S67" s="179"/>
      <c r="U67" s="19"/>
      <c r="V67" s="2"/>
      <c r="W67"/>
    </row>
    <row r="68" spans="1:24">
      <c r="A68" s="318"/>
      <c r="B68" s="316" t="s">
        <v>217</v>
      </c>
      <c r="C68" s="316"/>
      <c r="D68" s="176"/>
      <c r="E68" s="173"/>
      <c r="F68" s="317"/>
      <c r="G68" s="195"/>
      <c r="H68" s="273"/>
      <c r="I68" s="273">
        <v>22149.029073828504</v>
      </c>
      <c r="J68" s="34"/>
      <c r="K68" s="273"/>
      <c r="L68" s="273">
        <v>21770.934356793023</v>
      </c>
      <c r="M68" s="34"/>
      <c r="N68" s="173"/>
      <c r="O68" s="173"/>
      <c r="P68" s="179"/>
      <c r="Q68" s="317"/>
      <c r="R68" s="317"/>
      <c r="S68" s="179"/>
      <c r="U68" s="19"/>
      <c r="V68" s="2"/>
      <c r="W68"/>
    </row>
    <row r="69" spans="1:24">
      <c r="A69" s="318"/>
      <c r="B69" s="316" t="s">
        <v>218</v>
      </c>
      <c r="C69" s="316"/>
      <c r="D69" s="176"/>
      <c r="E69" s="173"/>
      <c r="F69" s="317"/>
      <c r="G69" s="195"/>
      <c r="H69" s="273"/>
      <c r="I69" s="273">
        <v>866919121</v>
      </c>
      <c r="J69" s="34"/>
      <c r="K69" s="273"/>
      <c r="L69" s="273">
        <v>842042730.33527923</v>
      </c>
      <c r="M69" s="34"/>
      <c r="N69" s="173"/>
      <c r="O69" s="173"/>
      <c r="P69" s="179"/>
      <c r="Q69" s="317"/>
      <c r="R69" s="317"/>
      <c r="S69" s="179"/>
      <c r="U69" s="19"/>
      <c r="V69" s="2"/>
      <c r="W69"/>
    </row>
    <row r="70" spans="1:24">
      <c r="A70" s="318"/>
      <c r="B70" s="316" t="s">
        <v>219</v>
      </c>
      <c r="C70" s="316"/>
      <c r="D70" s="176"/>
      <c r="E70" s="173"/>
      <c r="F70" s="317"/>
      <c r="G70" s="195"/>
      <c r="H70" s="273"/>
      <c r="I70" s="273">
        <v>786954016.43753004</v>
      </c>
      <c r="J70" s="34"/>
      <c r="K70" s="273"/>
      <c r="L70" s="273">
        <v>778587778.37496865</v>
      </c>
      <c r="M70" s="34"/>
      <c r="N70" s="173"/>
      <c r="O70" s="173"/>
      <c r="P70" s="179"/>
      <c r="Q70" s="317"/>
      <c r="R70" s="317"/>
      <c r="S70" s="179"/>
      <c r="U70" s="19"/>
      <c r="V70" s="2"/>
      <c r="W70"/>
    </row>
    <row r="71" spans="1:24">
      <c r="A71" s="318"/>
      <c r="B71" s="316" t="s">
        <v>220</v>
      </c>
      <c r="C71" s="316"/>
      <c r="D71" s="176"/>
      <c r="E71" s="173"/>
      <c r="F71" s="317"/>
      <c r="G71" s="195"/>
      <c r="H71" s="273"/>
      <c r="I71" s="319">
        <v>0.93400000000000016</v>
      </c>
      <c r="J71" s="34"/>
      <c r="K71" s="273"/>
      <c r="L71" s="319">
        <v>0.93400000000000005</v>
      </c>
      <c r="M71" s="34"/>
      <c r="N71" s="173"/>
      <c r="O71" s="173"/>
      <c r="P71" s="179"/>
      <c r="Q71" s="317"/>
      <c r="R71" s="317"/>
      <c r="S71" s="179"/>
      <c r="U71" s="19"/>
      <c r="V71" s="2"/>
      <c r="W71"/>
    </row>
    <row r="72" spans="1:24">
      <c r="A72" s="318"/>
      <c r="B72" s="316" t="s">
        <v>221</v>
      </c>
      <c r="C72" s="316"/>
      <c r="D72" s="176"/>
      <c r="E72" s="173"/>
      <c r="F72" s="317"/>
      <c r="G72" s="195"/>
      <c r="H72" s="273"/>
      <c r="I72" s="319">
        <v>0.93399999999999994</v>
      </c>
      <c r="J72" s="34"/>
      <c r="K72" s="273"/>
      <c r="L72" s="319">
        <v>0.93399999999999994</v>
      </c>
      <c r="M72" s="34"/>
      <c r="N72" s="173"/>
      <c r="O72" s="173"/>
      <c r="P72" s="179"/>
      <c r="Q72" s="317"/>
      <c r="R72" s="317"/>
      <c r="S72" s="179"/>
      <c r="U72" s="19"/>
      <c r="V72" s="2"/>
      <c r="W72"/>
    </row>
    <row r="73" spans="1:24">
      <c r="A73" s="318"/>
      <c r="B73" s="316" t="s">
        <v>222</v>
      </c>
      <c r="C73" s="316"/>
      <c r="D73" s="176"/>
      <c r="E73" s="173"/>
      <c r="F73" s="317"/>
      <c r="G73" s="195"/>
      <c r="H73" s="320"/>
      <c r="I73" s="321">
        <v>2.15686838235219E-3</v>
      </c>
      <c r="J73" s="34"/>
      <c r="K73" s="273"/>
      <c r="L73" s="321">
        <v>2.1723200585016603E-3</v>
      </c>
      <c r="M73" s="34"/>
      <c r="N73" s="173"/>
      <c r="O73" s="173"/>
      <c r="P73" s="179"/>
      <c r="Q73" s="317"/>
      <c r="R73" s="317"/>
      <c r="S73" s="179"/>
      <c r="U73" s="19"/>
      <c r="V73" s="2"/>
      <c r="W73"/>
    </row>
    <row r="74" spans="1:24">
      <c r="A74" s="318"/>
      <c r="B74" s="316" t="s">
        <v>223</v>
      </c>
      <c r="C74" s="316"/>
      <c r="D74" s="176"/>
      <c r="E74" s="173"/>
      <c r="F74" s="317"/>
      <c r="G74" s="195"/>
      <c r="H74" s="320"/>
      <c r="I74" s="321">
        <v>2.3760351978454942E-3</v>
      </c>
      <c r="J74" s="34"/>
      <c r="K74" s="273"/>
      <c r="L74" s="321">
        <v>2.3493642763212754E-3</v>
      </c>
      <c r="M74" s="34"/>
      <c r="N74" s="173"/>
      <c r="O74" s="173"/>
      <c r="P74" s="179"/>
      <c r="Q74" s="317"/>
      <c r="R74" s="317"/>
      <c r="S74" s="179"/>
      <c r="U74" s="19"/>
      <c r="V74" s="2"/>
      <c r="W74"/>
    </row>
    <row r="75" spans="1:24">
      <c r="A75" s="318"/>
      <c r="B75" s="316" t="s">
        <v>224</v>
      </c>
      <c r="C75" s="316"/>
      <c r="D75" s="176"/>
      <c r="E75" s="173"/>
      <c r="F75" s="317"/>
      <c r="G75" s="195"/>
      <c r="H75" s="320"/>
      <c r="I75" s="321">
        <v>1.4247150313297433E-3</v>
      </c>
      <c r="J75" s="34"/>
      <c r="K75" s="273"/>
      <c r="L75" s="321">
        <v>1.4417661762480404E-3</v>
      </c>
      <c r="M75" s="34"/>
      <c r="N75" s="173"/>
      <c r="O75" s="173"/>
      <c r="P75" s="179"/>
      <c r="Q75" s="317"/>
      <c r="R75" s="317"/>
      <c r="S75" s="179"/>
      <c r="U75" s="19"/>
      <c r="V75" s="2"/>
      <c r="W75"/>
    </row>
    <row r="76" spans="1:24" s="12" customFormat="1">
      <c r="A76" s="322"/>
      <c r="B76" s="196" t="s">
        <v>225</v>
      </c>
      <c r="C76" s="196"/>
      <c r="D76" s="197"/>
      <c r="E76" s="198"/>
      <c r="F76" s="199"/>
      <c r="G76" s="200"/>
      <c r="H76" s="208"/>
      <c r="I76" s="175">
        <v>1.5694852263758851E-3</v>
      </c>
      <c r="J76" s="38"/>
      <c r="K76" s="209"/>
      <c r="L76" s="175">
        <v>1.5592702079185268E-3</v>
      </c>
      <c r="M76" s="38"/>
      <c r="N76" s="198"/>
      <c r="O76" s="198"/>
      <c r="P76" s="201"/>
      <c r="Q76" s="199"/>
      <c r="R76" s="199"/>
      <c r="S76" s="201"/>
      <c r="U76" s="21"/>
      <c r="V76" s="13"/>
      <c r="X76" s="25"/>
    </row>
  </sheetData>
  <mergeCells count="28">
    <mergeCell ref="U20:U23"/>
    <mergeCell ref="U25:U27"/>
    <mergeCell ref="U62:U65"/>
    <mergeCell ref="B62:D62"/>
    <mergeCell ref="B63:D63"/>
    <mergeCell ref="B64:D64"/>
    <mergeCell ref="B30:C30"/>
    <mergeCell ref="B25:D25"/>
    <mergeCell ref="B22:D22"/>
    <mergeCell ref="B23:D23"/>
    <mergeCell ref="B24:D24"/>
    <mergeCell ref="B26:D26"/>
    <mergeCell ref="B28:C28"/>
    <mergeCell ref="B29:C29"/>
    <mergeCell ref="B33:D33"/>
    <mergeCell ref="B36:D36"/>
    <mergeCell ref="B11:C11"/>
    <mergeCell ref="B18:D18"/>
    <mergeCell ref="B19:D19"/>
    <mergeCell ref="B20:D20"/>
    <mergeCell ref="B21:D21"/>
    <mergeCell ref="U46:U56"/>
    <mergeCell ref="B39:D39"/>
    <mergeCell ref="B38:D38"/>
    <mergeCell ref="B40:D40"/>
    <mergeCell ref="B41:D41"/>
    <mergeCell ref="B42:D42"/>
    <mergeCell ref="U39:U41"/>
  </mergeCells>
  <pageMargins left="0.25" right="0.25" top="0.75" bottom="0.75" header="0.3" footer="0.3"/>
  <pageSetup scale="4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2:F28"/>
  <sheetViews>
    <sheetView workbookViewId="0">
      <selection activeCell="F4" sqref="F4:F22"/>
    </sheetView>
  </sheetViews>
  <sheetFormatPr defaultRowHeight="15"/>
  <cols>
    <col min="1" max="1" width="7" customWidth="1"/>
    <col min="2" max="2" width="39" customWidth="1"/>
    <col min="3" max="4" width="10.7109375" customWidth="1"/>
    <col min="5" max="5" width="93.28515625" customWidth="1"/>
    <col min="6" max="6" width="81.42578125" customWidth="1"/>
  </cols>
  <sheetData>
    <row r="2" spans="2:6" ht="15.75" thickBot="1"/>
    <row r="3" spans="2:6" s="113" customFormat="1" ht="30">
      <c r="B3" s="147" t="s">
        <v>226</v>
      </c>
      <c r="C3" s="148" t="s">
        <v>227</v>
      </c>
      <c r="D3" s="148" t="s">
        <v>228</v>
      </c>
      <c r="E3" s="148" t="s">
        <v>229</v>
      </c>
      <c r="F3" s="149" t="s">
        <v>230</v>
      </c>
    </row>
    <row r="4" spans="2:6">
      <c r="B4" s="150" t="s">
        <v>231</v>
      </c>
      <c r="C4" s="146"/>
      <c r="D4" s="146">
        <v>2040</v>
      </c>
      <c r="E4" s="146" t="s">
        <v>232</v>
      </c>
      <c r="F4" s="351" t="s">
        <v>233</v>
      </c>
    </row>
    <row r="5" spans="2:6">
      <c r="B5" s="150" t="s">
        <v>231</v>
      </c>
      <c r="C5" s="146">
        <v>2005</v>
      </c>
      <c r="D5" s="146">
        <v>2025</v>
      </c>
      <c r="E5" s="146" t="s">
        <v>234</v>
      </c>
      <c r="F5" s="352"/>
    </row>
    <row r="6" spans="2:6">
      <c r="B6" s="150" t="s">
        <v>231</v>
      </c>
      <c r="C6" s="146">
        <v>2005</v>
      </c>
      <c r="D6" s="146">
        <v>2030</v>
      </c>
      <c r="E6" s="146" t="s">
        <v>235</v>
      </c>
      <c r="F6" s="352"/>
    </row>
    <row r="7" spans="2:6">
      <c r="B7" s="150"/>
      <c r="C7" s="146"/>
      <c r="D7" s="146"/>
      <c r="E7" s="146"/>
      <c r="F7" s="352"/>
    </row>
    <row r="8" spans="2:6">
      <c r="B8" s="150" t="s">
        <v>236</v>
      </c>
      <c r="C8" s="146">
        <v>2005</v>
      </c>
      <c r="D8" s="146">
        <v>2025</v>
      </c>
      <c r="E8" s="146" t="s">
        <v>237</v>
      </c>
      <c r="F8" s="352"/>
    </row>
    <row r="9" spans="2:6">
      <c r="B9" s="150" t="s">
        <v>236</v>
      </c>
      <c r="C9" s="47">
        <v>2005</v>
      </c>
      <c r="D9" s="47">
        <v>2030</v>
      </c>
      <c r="E9" s="47" t="s">
        <v>238</v>
      </c>
      <c r="F9" s="352"/>
    </row>
    <row r="10" spans="2:6">
      <c r="B10" s="150"/>
      <c r="C10" s="47"/>
      <c r="D10" s="47"/>
      <c r="E10" s="47"/>
      <c r="F10" s="352"/>
    </row>
    <row r="11" spans="2:6">
      <c r="B11" s="150" t="s">
        <v>239</v>
      </c>
      <c r="C11" s="146">
        <v>2005</v>
      </c>
      <c r="D11" s="146">
        <v>2025</v>
      </c>
      <c r="E11" s="146" t="s">
        <v>240</v>
      </c>
      <c r="F11" s="352"/>
    </row>
    <row r="12" spans="2:6">
      <c r="B12" s="150" t="s">
        <v>239</v>
      </c>
      <c r="C12" s="47">
        <v>2005</v>
      </c>
      <c r="D12" s="47">
        <v>2025</v>
      </c>
      <c r="E12" s="47" t="s">
        <v>241</v>
      </c>
      <c r="F12" s="352"/>
    </row>
    <row r="13" spans="2:6">
      <c r="B13" s="150" t="s">
        <v>239</v>
      </c>
      <c r="C13" s="47">
        <v>2005</v>
      </c>
      <c r="D13" s="47">
        <v>2025</v>
      </c>
      <c r="E13" s="47" t="s">
        <v>242</v>
      </c>
      <c r="F13" s="352"/>
    </row>
    <row r="14" spans="2:6">
      <c r="B14" s="150" t="s">
        <v>239</v>
      </c>
      <c r="C14" s="47">
        <v>2005</v>
      </c>
      <c r="D14" s="47">
        <v>2025</v>
      </c>
      <c r="E14" s="47" t="s">
        <v>243</v>
      </c>
      <c r="F14" s="352"/>
    </row>
    <row r="15" spans="2:6">
      <c r="B15" s="150" t="s">
        <v>239</v>
      </c>
      <c r="C15" s="47">
        <v>2005</v>
      </c>
      <c r="D15" s="47">
        <v>2025</v>
      </c>
      <c r="E15" s="47" t="s">
        <v>244</v>
      </c>
      <c r="F15" s="352"/>
    </row>
    <row r="16" spans="2:6">
      <c r="B16" s="150"/>
      <c r="C16" s="47"/>
      <c r="D16" s="47"/>
      <c r="E16" s="47"/>
      <c r="F16" s="352"/>
    </row>
    <row r="17" spans="2:6">
      <c r="B17" s="150" t="s">
        <v>239</v>
      </c>
      <c r="C17" s="47">
        <v>2005</v>
      </c>
      <c r="D17" s="47">
        <v>2030</v>
      </c>
      <c r="E17" s="47" t="s">
        <v>245</v>
      </c>
      <c r="F17" s="352"/>
    </row>
    <row r="18" spans="2:6">
      <c r="B18" s="150" t="s">
        <v>239</v>
      </c>
      <c r="C18" s="47">
        <v>2005</v>
      </c>
      <c r="D18" s="47">
        <v>2030</v>
      </c>
      <c r="E18" s="47" t="s">
        <v>246</v>
      </c>
      <c r="F18" s="352"/>
    </row>
    <row r="19" spans="2:6">
      <c r="B19" s="150" t="s">
        <v>239</v>
      </c>
      <c r="C19" s="47">
        <v>2005</v>
      </c>
      <c r="D19" s="47">
        <v>2030</v>
      </c>
      <c r="E19" s="47" t="s">
        <v>247</v>
      </c>
      <c r="F19" s="352"/>
    </row>
    <row r="20" spans="2:6">
      <c r="B20" s="150" t="s">
        <v>239</v>
      </c>
      <c r="C20" s="47">
        <v>2005</v>
      </c>
      <c r="D20" s="47">
        <v>2030</v>
      </c>
      <c r="E20" s="47" t="s">
        <v>248</v>
      </c>
      <c r="F20" s="352"/>
    </row>
    <row r="21" spans="2:6">
      <c r="B21" s="150" t="s">
        <v>239</v>
      </c>
      <c r="C21" s="47">
        <v>2005</v>
      </c>
      <c r="D21" s="47">
        <v>2030</v>
      </c>
      <c r="E21" s="47" t="s">
        <v>249</v>
      </c>
      <c r="F21" s="352"/>
    </row>
    <row r="22" spans="2:6" ht="15.75" thickBot="1">
      <c r="B22" s="154"/>
      <c r="C22" s="155"/>
      <c r="D22" s="155"/>
      <c r="E22" s="155"/>
      <c r="F22" s="353"/>
    </row>
    <row r="24" spans="2:6">
      <c r="B24" s="151"/>
    </row>
    <row r="25" spans="2:6">
      <c r="B25" s="152"/>
    </row>
    <row r="26" spans="2:6">
      <c r="B26" s="152"/>
    </row>
    <row r="27" spans="2:6">
      <c r="B27" s="153"/>
    </row>
    <row r="28" spans="2:6">
      <c r="B28" s="152"/>
    </row>
  </sheetData>
  <mergeCells count="1">
    <mergeCell ref="F4:F22"/>
  </mergeCells>
  <hyperlinks>
    <hyperlink ref="F4" r:id="rId1" xr:uid="{00000000-0004-0000-0200-000000000000}"/>
  </hyperlinks>
  <pageMargins left="0.25" right="0.25"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7:D9"/>
  <sheetViews>
    <sheetView workbookViewId="0"/>
  </sheetViews>
  <sheetFormatPr defaultRowHeight="15"/>
  <cols>
    <col min="3" max="3" width="36.5703125" customWidth="1"/>
  </cols>
  <sheetData>
    <row r="7" spans="3:4">
      <c r="C7" t="s">
        <v>250</v>
      </c>
      <c r="D7" s="47" t="s">
        <v>251</v>
      </c>
    </row>
    <row r="8" spans="3:4">
      <c r="C8" t="s">
        <v>252</v>
      </c>
      <c r="D8" s="48" t="s">
        <v>115</v>
      </c>
    </row>
    <row r="9" spans="3:4">
      <c r="C9" t="s">
        <v>253</v>
      </c>
      <c r="D9" s="49" t="s">
        <v>46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A9CE4AA0B50C4681C9228753FDF6D0" ma:contentTypeVersion="18" ma:contentTypeDescription="Create a new document." ma:contentTypeScope="" ma:versionID="dd2d5228e43aae07574ecd95f97930ec">
  <xsd:schema xmlns:xsd="http://www.w3.org/2001/XMLSchema" xmlns:xs="http://www.w3.org/2001/XMLSchema" xmlns:p="http://schemas.microsoft.com/office/2006/metadata/properties" xmlns:ns2="31022f00-45ff-4eea-a337-424162400976" xmlns:ns3="f80aed97-f562-467c-be63-a02d425cfdf2" targetNamespace="http://schemas.microsoft.com/office/2006/metadata/properties" ma:root="true" ma:fieldsID="55d83fdc32b68899cd8b74d996c98dc4" ns2:_="" ns3:_="">
    <xsd:import namespace="31022f00-45ff-4eea-a337-424162400976"/>
    <xsd:import namespace="f80aed97-f562-467c-be63-a02d425cfd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22f00-45ff-4eea-a337-424162400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fde892d-7822-47be-a147-f7ef0365b8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aed97-f562-467c-be63-a02d425cfdf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a28bc87-3872-4646-91f3-0bb3f3c9ee10}" ma:internalName="TaxCatchAll" ma:showField="CatchAllData" ma:web="f80aed97-f562-467c-be63-a02d425cfd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80aed97-f562-467c-be63-a02d425cfdf2" xsi:nil="true"/>
    <lcf76f155ced4ddcb4097134ff3c332f xmlns="31022f00-45ff-4eea-a337-4241624009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2A53A1-598A-49E6-9075-5FD8D985B1B0}"/>
</file>

<file path=customXml/itemProps2.xml><?xml version="1.0" encoding="utf-8"?>
<ds:datastoreItem xmlns:ds="http://schemas.openxmlformats.org/officeDocument/2006/customXml" ds:itemID="{FAC87BF2-C78A-47EE-BE79-F7414DBB4F12}"/>
</file>

<file path=customXml/itemProps3.xml><?xml version="1.0" encoding="utf-8"?>
<ds:datastoreItem xmlns:ds="http://schemas.openxmlformats.org/officeDocument/2006/customXml" ds:itemID="{A89CF078-8DBC-4292-AAF6-507EBF1FA4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2023-06-01T20:48:43Z</dcterms:created>
  <dcterms:modified xsi:type="dcterms:W3CDTF">2024-07-01T15:27:37Z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0x010100F4A9CE4AA0B50C4681C9228753FDF6D0</vt:lpwstr>
  </property>
  <property fmtid="{D5CDD505-2E9C-101B-9397-08002B2CF9AE}" pid="3" name="MediaServiceImageTags">
    <vt:lpwstr/>
  </property>
</Properties>
</file>