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showInkAnnotation="0" codeName="ThisWorkbook"/>
  <xr:revisionPtr revIDLastSave="577" documentId="8_{03D1540E-656D-474C-9CF4-8570317EE0F1}" xr6:coauthVersionLast="47" xr6:coauthVersionMax="47" xr10:uidLastSave="{4A9C9B91-4B55-4037-9414-92CFB41B37B4}"/>
  <bookViews>
    <workbookView xWindow="-28920" yWindow="-120" windowWidth="29040" windowHeight="15840" tabRatio="679" xr2:uid="{00000000-000D-0000-FFFF-FFFF00000000}"/>
  </bookViews>
  <sheets>
    <sheet name="Environmental Data" sheetId="6" r:id="rId1"/>
    <sheet name="Supplemental Data" sheetId="1" r:id="rId2"/>
    <sheet name="Workforce Statistics" sheetId="7" r:id="rId3"/>
    <sheet name="Scope Coverage and Definitions" sheetId="4" r:id="rId4"/>
  </sheets>
  <definedNames>
    <definedName name="_xlnm.Print_Area" localSheetId="0">'Environmental Data'!$A$1:$I$130</definedName>
    <definedName name="_xlnm.Print_Area" localSheetId="1">'Supplemental Data'!$A$1:$H$58</definedName>
    <definedName name="_xlnm.Print_Area" localSheetId="2">'Workforce Statistics'!$A$1:$M$86</definedName>
    <definedName name="_xlnm.Print_Titles" localSheetId="0">'Environmental Data'!$1:$6</definedName>
    <definedName name="_xlnm.Print_Titles" localSheetId="1">'Supplemental Data'!$1:$6</definedName>
    <definedName name="_xlnm.Print_Titles" localSheetId="2">'Workforce Statistics'!$1:$5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6" l="1"/>
  <c r="F56" i="6"/>
  <c r="E117" i="6" l="1"/>
  <c r="E116" i="6"/>
  <c r="E115" i="6"/>
  <c r="E114" i="6"/>
  <c r="F77" i="6"/>
  <c r="E77" i="6"/>
  <c r="F36" i="6" l="1"/>
  <c r="F23" i="1" l="1"/>
  <c r="E23" i="1"/>
  <c r="D23" i="1"/>
  <c r="E124" i="6"/>
  <c r="F124" i="6" s="1"/>
  <c r="E123" i="6"/>
  <c r="F123" i="6" s="1"/>
  <c r="D118" i="6"/>
  <c r="C118" i="6"/>
  <c r="E78" i="6"/>
  <c r="D78" i="6"/>
  <c r="D77" i="6"/>
  <c r="E36" i="6"/>
  <c r="E12" i="6"/>
  <c r="D12" i="6"/>
  <c r="F104" i="7"/>
  <c r="K27" i="7"/>
  <c r="J27" i="7"/>
  <c r="L16" i="7"/>
  <c r="L15" i="7"/>
  <c r="K15" i="7"/>
  <c r="J15" i="7"/>
  <c r="E28" i="7"/>
  <c r="D28" i="7"/>
  <c r="E22" i="7"/>
  <c r="D22" i="7"/>
  <c r="F16" i="7"/>
  <c r="E118" i="6" l="1"/>
  <c r="F115" i="6" s="1"/>
  <c r="F117" i="6"/>
  <c r="E16" i="7"/>
  <c r="D16" i="7"/>
  <c r="E10" i="7"/>
  <c r="D10" i="7"/>
  <c r="K28" i="7"/>
  <c r="L28" i="7"/>
  <c r="F28" i="7"/>
  <c r="E36" i="7"/>
  <c r="F36" i="7"/>
  <c r="D36" i="7"/>
  <c r="F22" i="7"/>
  <c r="F10" i="7"/>
  <c r="F116" i="6" l="1"/>
  <c r="F114" i="6"/>
  <c r="F67" i="6"/>
  <c r="F118" i="6" l="1"/>
  <c r="K16" i="7"/>
  <c r="J16" i="7"/>
  <c r="J28" i="7"/>
  <c r="C67" i="6" l="1"/>
  <c r="D67" i="6"/>
  <c r="E67" i="6"/>
  <c r="E125" i="6" l="1"/>
  <c r="F125" i="6" s="1"/>
  <c r="D112" i="6"/>
  <c r="C112" i="6"/>
  <c r="E111" i="6"/>
  <c r="E110" i="6"/>
  <c r="E109" i="6"/>
  <c r="E108" i="6"/>
  <c r="D106" i="6"/>
  <c r="C106" i="6"/>
  <c r="E103" i="6"/>
  <c r="E102" i="6"/>
  <c r="F97" i="6"/>
  <c r="E97" i="6"/>
  <c r="D97" i="6"/>
  <c r="C78" i="6"/>
  <c r="C77" i="6"/>
  <c r="E112" i="6" l="1"/>
  <c r="F108" i="6" s="1"/>
  <c r="E106" i="6"/>
  <c r="F103" i="6" s="1"/>
  <c r="F111" i="6" l="1"/>
  <c r="F110" i="6"/>
  <c r="F109" i="6"/>
  <c r="F102" i="6"/>
  <c r="F105" i="6"/>
  <c r="F112" i="6" l="1"/>
  <c r="F106" i="6"/>
  <c r="F12" i="6"/>
  <c r="F14" i="6" s="1"/>
  <c r="L27" i="7"/>
  <c r="E104" i="7" l="1"/>
  <c r="D104" i="7"/>
  <c r="E14" i="6" l="1"/>
  <c r="D14" i="6"/>
  <c r="E60" i="6" l="1"/>
  <c r="D60" i="6"/>
  <c r="E56" i="6"/>
  <c r="D56" i="6"/>
  <c r="L36" i="7" l="1"/>
  <c r="K36" i="7" l="1"/>
  <c r="F60" i="6" l="1"/>
  <c r="C60" i="6"/>
  <c r="J36" i="7" l="1"/>
  <c r="C12" i="6" l="1"/>
  <c r="C14" i="6" s="1"/>
  <c r="C56" i="6" l="1"/>
</calcChain>
</file>

<file path=xl/sharedStrings.xml><?xml version="1.0" encoding="utf-8"?>
<sst xmlns="http://schemas.openxmlformats.org/spreadsheetml/2006/main" count="464" uniqueCount="302">
  <si>
    <t>Supplemental Sustainability Data</t>
  </si>
  <si>
    <t>https://www.nisource.com/company/sustainability/reports-and-policies</t>
  </si>
  <si>
    <t>Environmental Metrics</t>
  </si>
  <si>
    <t>Ash and Gypsum Generated (tons)</t>
  </si>
  <si>
    <t>2005 (baseline)</t>
  </si>
  <si>
    <t>Fly Ash</t>
  </si>
  <si>
    <t>Bottom Ash</t>
  </si>
  <si>
    <t>Total Ash</t>
  </si>
  <si>
    <t>Gypsum</t>
  </si>
  <si>
    <t>Total Ash and Gypsum</t>
  </si>
  <si>
    <r>
      <t>Ash and Gypsum Reused/Recycled</t>
    </r>
    <r>
      <rPr>
        <b/>
        <vertAlign val="superscript"/>
        <sz val="11"/>
        <color theme="1"/>
        <rFont val="Calibri"/>
        <family val="2"/>
        <scheme val="minor"/>
      </rPr>
      <t>1</t>
    </r>
    <r>
      <rPr>
        <b/>
        <sz val="11"/>
        <color theme="1"/>
        <rFont val="Calibri"/>
        <family val="2"/>
        <scheme val="minor"/>
      </rPr>
      <t xml:space="preserve"> (tons)</t>
    </r>
  </si>
  <si>
    <t>Ash and Gypsum Reused/Recycled</t>
  </si>
  <si>
    <t>1 Excludes on-site use and storage</t>
  </si>
  <si>
    <r>
      <t>NIPSCO Utility Average Emissions Rate</t>
    </r>
    <r>
      <rPr>
        <vertAlign val="superscript"/>
        <sz val="11"/>
        <color theme="1"/>
        <rFont val="Calibri"/>
        <family val="2"/>
        <scheme val="minor"/>
      </rPr>
      <t>2</t>
    </r>
  </si>
  <si>
    <t>not available</t>
  </si>
  <si>
    <r>
      <t>NIPSCO Utility Specific Residual Mix Emissions Rate</t>
    </r>
    <r>
      <rPr>
        <vertAlign val="superscript"/>
        <sz val="11"/>
        <color theme="1"/>
        <rFont val="Calibri"/>
        <family val="2"/>
        <scheme val="minor"/>
      </rPr>
      <t>3</t>
    </r>
  </si>
  <si>
    <t>2 The Utility Average Emissions Rate is the average CO2 lbs per MWh of electricity delivered to customers, including from all owned generation and energy purchases.
3 The Utility Specific Residual Mix Emissions Rate is the average CO2 lbs per MWh of electricity delivered to customers, including generation for which attributes are retained by the utility and retired in the reporting year, with accounting adjustments made for specified green energy products where another entity owns the renewable attributes.</t>
  </si>
  <si>
    <t>Electric Generation Key Performance Indicators</t>
  </si>
  <si>
    <r>
      <t>NO</t>
    </r>
    <r>
      <rPr>
        <vertAlign val="subscript"/>
        <sz val="11"/>
        <color theme="1"/>
        <rFont val="Calibri"/>
        <family val="2"/>
        <scheme val="minor"/>
      </rPr>
      <t>x</t>
    </r>
    <r>
      <rPr>
        <sz val="11"/>
        <color theme="1"/>
        <rFont val="Calibri"/>
        <family val="2"/>
        <scheme val="minor"/>
      </rPr>
      <t xml:space="preserve"> Emissions (tons)</t>
    </r>
  </si>
  <si>
    <r>
      <t>NO</t>
    </r>
    <r>
      <rPr>
        <vertAlign val="subscript"/>
        <sz val="11"/>
        <color theme="1"/>
        <rFont val="Calibri"/>
        <family val="2"/>
        <scheme val="minor"/>
      </rPr>
      <t>x</t>
    </r>
    <r>
      <rPr>
        <sz val="11"/>
        <color theme="1"/>
        <rFont val="Calibri"/>
        <family val="2"/>
        <scheme val="minor"/>
      </rPr>
      <t xml:space="preserve"> Emission Rate (lbs/MWh</t>
    </r>
    <r>
      <rPr>
        <vertAlign val="subscript"/>
        <sz val="11"/>
        <color theme="1"/>
        <rFont val="Calibri"/>
        <family val="2"/>
        <scheme val="minor"/>
      </rPr>
      <t>net</t>
    </r>
    <r>
      <rPr>
        <sz val="11"/>
        <color theme="1"/>
        <rFont val="Calibri"/>
        <family val="2"/>
        <scheme val="minor"/>
      </rPr>
      <t>)</t>
    </r>
  </si>
  <si>
    <r>
      <t>SO</t>
    </r>
    <r>
      <rPr>
        <vertAlign val="subscript"/>
        <sz val="11"/>
        <color theme="1"/>
        <rFont val="Calibri"/>
        <family val="2"/>
        <scheme val="minor"/>
      </rPr>
      <t>2</t>
    </r>
    <r>
      <rPr>
        <sz val="11"/>
        <color theme="1"/>
        <rFont val="Calibri"/>
        <family val="2"/>
        <scheme val="minor"/>
      </rPr>
      <t xml:space="preserve"> Emissions (tons)</t>
    </r>
  </si>
  <si>
    <r>
      <t>SO</t>
    </r>
    <r>
      <rPr>
        <vertAlign val="subscript"/>
        <sz val="11"/>
        <color theme="1"/>
        <rFont val="Calibri"/>
        <family val="2"/>
        <scheme val="minor"/>
      </rPr>
      <t>2</t>
    </r>
    <r>
      <rPr>
        <sz val="11"/>
        <color theme="1"/>
        <rFont val="Calibri"/>
        <family val="2"/>
        <scheme val="minor"/>
      </rPr>
      <t xml:space="preserve"> Emission Rate (lbs/MWh</t>
    </r>
    <r>
      <rPr>
        <vertAlign val="subscript"/>
        <sz val="11"/>
        <color theme="1"/>
        <rFont val="Calibri"/>
        <family val="2"/>
        <scheme val="minor"/>
      </rPr>
      <t>net</t>
    </r>
    <r>
      <rPr>
        <sz val="11"/>
        <color theme="1"/>
        <rFont val="Calibri"/>
        <family val="2"/>
        <scheme val="minor"/>
      </rPr>
      <t>)</t>
    </r>
  </si>
  <si>
    <t>VOC Emissions (tons)</t>
  </si>
  <si>
    <t>Mercury Emissions (tons)</t>
  </si>
  <si>
    <r>
      <t>CO</t>
    </r>
    <r>
      <rPr>
        <vertAlign val="subscript"/>
        <sz val="11"/>
        <color theme="1"/>
        <rFont val="Calibri"/>
        <family val="2"/>
        <scheme val="minor"/>
      </rPr>
      <t>2</t>
    </r>
    <r>
      <rPr>
        <sz val="11"/>
        <color theme="1"/>
        <rFont val="Calibri"/>
        <family val="2"/>
        <scheme val="minor"/>
      </rPr>
      <t xml:space="preserve"> Emissions (tons)</t>
    </r>
  </si>
  <si>
    <t>Electric Generation Fuel Consumption</t>
  </si>
  <si>
    <t>Coal (tons)</t>
  </si>
  <si>
    <t>Natural Gas (thousand cubic feet)</t>
  </si>
  <si>
    <r>
      <t>Enforcement Actions</t>
    </r>
    <r>
      <rPr>
        <b/>
        <vertAlign val="superscript"/>
        <sz val="11"/>
        <color theme="1"/>
        <rFont val="Calibri"/>
        <family val="2"/>
        <scheme val="minor"/>
      </rPr>
      <t>4</t>
    </r>
  </si>
  <si>
    <t>Number of Enforcement Actions</t>
  </si>
  <si>
    <t>4 Enforcement Action: Formal action by local, state or federal agency</t>
  </si>
  <si>
    <t>Direct and Indirect GHG Emissions (metric tons CO2e)</t>
  </si>
  <si>
    <t>Scope 1</t>
  </si>
  <si>
    <t>2040 Goal</t>
  </si>
  <si>
    <t xml:space="preserve">Electric Generation </t>
  </si>
  <si>
    <r>
      <t>Gas Distribution</t>
    </r>
    <r>
      <rPr>
        <vertAlign val="superscript"/>
        <sz val="11"/>
        <color theme="1"/>
        <rFont val="Calibri"/>
        <family val="2"/>
        <scheme val="minor"/>
      </rPr>
      <t>5</t>
    </r>
  </si>
  <si>
    <r>
      <t>Electric Transmission &amp; Distribution (SF</t>
    </r>
    <r>
      <rPr>
        <vertAlign val="subscript"/>
        <sz val="11"/>
        <color theme="1"/>
        <rFont val="Calibri"/>
        <family val="2"/>
        <scheme val="minor"/>
      </rPr>
      <t>6</t>
    </r>
    <r>
      <rPr>
        <sz val="11"/>
        <color theme="1"/>
        <rFont val="Calibri"/>
        <family val="2"/>
        <scheme val="minor"/>
      </rPr>
      <t xml:space="preserve">) </t>
    </r>
  </si>
  <si>
    <r>
      <t>Mobile</t>
    </r>
    <r>
      <rPr>
        <vertAlign val="superscript"/>
        <sz val="11"/>
        <color theme="1"/>
        <rFont val="Calibri"/>
        <family val="2"/>
        <scheme val="minor"/>
      </rPr>
      <t>6</t>
    </r>
  </si>
  <si>
    <t>Building Energy - Natural Gas Heating</t>
  </si>
  <si>
    <t>Total Scope 1</t>
  </si>
  <si>
    <t>Scope 2</t>
  </si>
  <si>
    <t>Building Energy - Electric</t>
  </si>
  <si>
    <t>Electric Transmission &amp; Distribution (line losses)</t>
  </si>
  <si>
    <t>Total Scope 2</t>
  </si>
  <si>
    <r>
      <rPr>
        <b/>
        <sz val="11"/>
        <color rgb="FF000000"/>
        <rFont val="Calibri"/>
        <family val="2"/>
        <scheme val="minor"/>
      </rPr>
      <t>Category 3</t>
    </r>
    <r>
      <rPr>
        <sz val="11"/>
        <color rgb="FF000000"/>
        <rFont val="Calibri"/>
        <family val="2"/>
        <scheme val="minor"/>
      </rPr>
      <t xml:space="preserve"> - Fuel- and Energy-Related Activities (not included in scopes 1 or 2)</t>
    </r>
  </si>
  <si>
    <t>Purchased Power (excluding line losses)</t>
  </si>
  <si>
    <r>
      <t>Gas Distribution Upstream</t>
    </r>
    <r>
      <rPr>
        <vertAlign val="superscript"/>
        <sz val="11"/>
        <color theme="1"/>
        <rFont val="Calibri"/>
        <family val="2"/>
        <scheme val="minor"/>
      </rPr>
      <t>7</t>
    </r>
  </si>
  <si>
    <r>
      <t>Electric Generation Upstream</t>
    </r>
    <r>
      <rPr>
        <vertAlign val="superscript"/>
        <sz val="11"/>
        <color theme="1"/>
        <rFont val="Calibri"/>
        <family val="2"/>
        <scheme val="minor"/>
      </rPr>
      <t>8</t>
    </r>
  </si>
  <si>
    <r>
      <rPr>
        <b/>
        <sz val="11"/>
        <color theme="1"/>
        <rFont val="Calibri"/>
        <family val="2"/>
        <scheme val="minor"/>
      </rPr>
      <t>Category 11</t>
    </r>
    <r>
      <rPr>
        <sz val="11"/>
        <color theme="1"/>
        <rFont val="Calibri"/>
        <family val="2"/>
        <scheme val="minor"/>
      </rPr>
      <t xml:space="preserve"> - Use of Sold Products</t>
    </r>
    <r>
      <rPr>
        <vertAlign val="superscript"/>
        <sz val="11"/>
        <color theme="1"/>
        <rFont val="Calibri"/>
        <family val="2"/>
        <scheme val="minor"/>
      </rPr>
      <t>9</t>
    </r>
  </si>
  <si>
    <t>Other</t>
  </si>
  <si>
    <r>
      <t>Gas Customer End-Use from Gas Delivered but Not Owned by NiSource</t>
    </r>
    <r>
      <rPr>
        <vertAlign val="superscript"/>
        <sz val="11"/>
        <color rgb="FF000000"/>
        <rFont val="Calibri"/>
        <family val="2"/>
        <scheme val="minor"/>
      </rPr>
      <t>10</t>
    </r>
  </si>
  <si>
    <t>Electric Generation Water Usage</t>
  </si>
  <si>
    <t>Return (million gallons)</t>
  </si>
  <si>
    <t>Consumption (million gallons)</t>
  </si>
  <si>
    <t>% Returned</t>
  </si>
  <si>
    <t>Natural Gas Sustainability Initiative (NGSI) Methane Emissions Intensity Protocol</t>
  </si>
  <si>
    <t>Total Methane Emissions, GHGRP emission factors (metric tons)</t>
  </si>
  <si>
    <t>Not available</t>
  </si>
  <si>
    <t>Total Methane Emissions, GHG Inventory (GHGI) emission factors (metric tons)</t>
  </si>
  <si>
    <t>Natural Gas Delivered to End Users, As Reported (thousand scf)</t>
  </si>
  <si>
    <t>Natural Gas Delivered to End Users, Normalized (thousand scf)</t>
  </si>
  <si>
    <t>Methane Content of Delivered Natural Gas, Reported (%)</t>
  </si>
  <si>
    <t>Methane Content of Delivered Natural Gas, Normalized (%)</t>
  </si>
  <si>
    <t>NGSI Methane Emissions Intensity, GHGRP emission factors (%)</t>
  </si>
  <si>
    <t>Normalized NGSI Methane Emissions Intensity, GHGRP emission factors (%)</t>
  </si>
  <si>
    <t>NGSI Methane Emissions Intensity, GHGI emission factors (%)</t>
  </si>
  <si>
    <t>Normalized NGSI Methane Emissions Intensity, GHGI emission factors (%)</t>
  </si>
  <si>
    <t>Total acres of habitat protected, enhanced, or restored that supports natural habitat and biodiversity 
(cumulative)</t>
  </si>
  <si>
    <t>Voluntary</t>
  </si>
  <si>
    <t>Required for Mitigation</t>
  </si>
  <si>
    <t>Total</t>
  </si>
  <si>
    <t>Waste (tons)</t>
  </si>
  <si>
    <r>
      <t xml:space="preserve">Total waste by type and disposal method
</t>
    </r>
    <r>
      <rPr>
        <sz val="11"/>
        <color theme="0"/>
        <rFont val="Calibri"/>
        <family val="2"/>
        <scheme val="minor"/>
      </rPr>
      <t>Excludes coal combustion byproducts and MGP legacy site remediation waste</t>
    </r>
  </si>
  <si>
    <t>Hazardous</t>
  </si>
  <si>
    <t>Non-hazardous</t>
  </si>
  <si>
    <t>% of Total</t>
  </si>
  <si>
    <r>
      <t>Landfilled (includes treated waste)</t>
    </r>
    <r>
      <rPr>
        <vertAlign val="superscript"/>
        <sz val="11"/>
        <color theme="1"/>
        <rFont val="Calibri"/>
        <family val="2"/>
        <scheme val="minor"/>
      </rPr>
      <t>11</t>
    </r>
  </si>
  <si>
    <r>
      <t>Reused/Recycled</t>
    </r>
    <r>
      <rPr>
        <vertAlign val="superscript"/>
        <sz val="11"/>
        <color theme="1"/>
        <rFont val="Calibri"/>
        <family val="2"/>
        <scheme val="minor"/>
      </rPr>
      <t>12</t>
    </r>
  </si>
  <si>
    <t>Injection</t>
  </si>
  <si>
    <t>Incineration</t>
  </si>
  <si>
    <t>11 Includes waste sent to a Treatment, Storage, and Disposal Facility (TSDF), waste treated and placed into Subtitle C landfill, and waste placed into a Subtitle D landfill.
12 Includes waste sent to a wastewater treatment facility, fuel waste that was treated for reuse, oil waste sent to an oil marketer for treatment and reuse, universal waste that was recycled, scrap metal that was recycled, and waste to fuel cement kilns.</t>
  </si>
  <si>
    <t>Estimated Trash / Municipal Waste (tons)</t>
  </si>
  <si>
    <t>Recycled</t>
  </si>
  <si>
    <t>Landfilled</t>
  </si>
  <si>
    <t>% Recycled</t>
  </si>
  <si>
    <t>Wind and Solar Energy Generated by Customers</t>
  </si>
  <si>
    <t>Annual Feed-In-Tariff Production (kWh)</t>
  </si>
  <si>
    <t>Safety, Customer, Investment, Best Place to Work</t>
  </si>
  <si>
    <t>Category</t>
  </si>
  <si>
    <t>Metric</t>
  </si>
  <si>
    <t>Current Forward-
Looking Milestone</t>
  </si>
  <si>
    <t>`</t>
  </si>
  <si>
    <t>Safety</t>
  </si>
  <si>
    <t>Employee Days Away Restricted or Transferred (DART) Rate and Industry Quartile</t>
  </si>
  <si>
    <t>0.78
Second Quartile</t>
  </si>
  <si>
    <t>0.65 
Second Quartile</t>
  </si>
  <si>
    <t>Employee Total Recordable Injury Rate (OSHA rate) and Industry Quartile</t>
  </si>
  <si>
    <t>1.23
Second Quartile</t>
  </si>
  <si>
    <t>1.09
First Quartile</t>
  </si>
  <si>
    <t>Employee Preventable Vehicle Collisions (PVCs) and Industry Quartile</t>
  </si>
  <si>
    <t>1.74
First Quartile</t>
  </si>
  <si>
    <t>1.49
First Quartile</t>
  </si>
  <si>
    <t>Employee Fatalities (On the Job)</t>
  </si>
  <si>
    <t>Zero</t>
  </si>
  <si>
    <t>Facility Damages per 1,000 Locates</t>
  </si>
  <si>
    <t>Emergency Response Time (&lt; 45 minutes)</t>
  </si>
  <si>
    <t>Customer</t>
  </si>
  <si>
    <t>J.D. Power Residential Score</t>
  </si>
  <si>
    <t>Second Quartile</t>
  </si>
  <si>
    <t>On-Time Appointment Rate</t>
  </si>
  <si>
    <t>LIHEAP Funding</t>
  </si>
  <si>
    <t>$116.4 million</t>
  </si>
  <si>
    <t>$61.1 million</t>
  </si>
  <si>
    <t>Energy Efficiency - Participation - Gas</t>
  </si>
  <si>
    <r>
      <t>Energy Efficiency - Participation - Electric</t>
    </r>
    <r>
      <rPr>
        <vertAlign val="superscript"/>
        <sz val="11"/>
        <color theme="1"/>
        <rFont val="Calibri"/>
        <family val="2"/>
        <scheme val="minor"/>
      </rPr>
      <t>3</t>
    </r>
  </si>
  <si>
    <t>Energy Efficiency - Gas (therms)</t>
  </si>
  <si>
    <t>Energy Efficiency - Electric (MWh)</t>
  </si>
  <si>
    <t>Energy Efficiency (Dollars Saved)</t>
  </si>
  <si>
    <t>Substantiated Customer Privacy or Loss of Data Which Required Notification</t>
  </si>
  <si>
    <t>150 minutes</t>
  </si>
  <si>
    <t>171 minutes</t>
  </si>
  <si>
    <t>Number of Customers - Gas</t>
  </si>
  <si>
    <t>Number of Customers - Electric</t>
  </si>
  <si>
    <t>New Customer Additions - Gas (Net)</t>
  </si>
  <si>
    <t>Percentage of Customers Surveyed for Satisfaction</t>
  </si>
  <si>
    <t>3 Figures exclude electric lighting program participation</t>
  </si>
  <si>
    <t>Investment/ Service Integrity</t>
  </si>
  <si>
    <t>Total Shareholder Return</t>
  </si>
  <si>
    <t>Miles of Priority Pipe Retired</t>
  </si>
  <si>
    <t>Equivalent Forced Outage Rate (EFOR)</t>
  </si>
  <si>
    <t>Best Place to Work</t>
  </si>
  <si>
    <t>Employee Engagement</t>
  </si>
  <si>
    <t>Employees Recommend NiSource as a Great Place to Work</t>
  </si>
  <si>
    <t>Investigated Ethics Cases</t>
  </si>
  <si>
    <t>Substantiated Ethics Cases</t>
  </si>
  <si>
    <t>Corruption or Human Rights Violations</t>
  </si>
  <si>
    <t>Average Time to Close an Ethics Case</t>
  </si>
  <si>
    <t>33 days</t>
  </si>
  <si>
    <t>38 days</t>
  </si>
  <si>
    <t>Dollars for Doers Volunteer Hours</t>
  </si>
  <si>
    <t>Dollars for Doers Money Donated</t>
  </si>
  <si>
    <t>Total Donations (NiSource Charitable Foundation)</t>
  </si>
  <si>
    <t>$7 million</t>
  </si>
  <si>
    <t>$7.6 million</t>
  </si>
  <si>
    <t>Training &amp; Development</t>
  </si>
  <si>
    <t>Average Amount Spent per Full Time-Employee on Training and Development</t>
  </si>
  <si>
    <t>N/A</t>
  </si>
  <si>
    <t>Total Annual Training Hours</t>
  </si>
  <si>
    <t>Average Training Hours per Full-Time Employee</t>
  </si>
  <si>
    <t>Percent of Employees Trained on Health and Safety Standards - MSCI</t>
  </si>
  <si>
    <t>Male</t>
  </si>
  <si>
    <t>Female</t>
  </si>
  <si>
    <t>Full-time</t>
  </si>
  <si>
    <t>Minority</t>
  </si>
  <si>
    <t>Board of Directors figures are as reported in our annual reports</t>
  </si>
  <si>
    <t>Not Declared</t>
  </si>
  <si>
    <t>Part-time</t>
  </si>
  <si>
    <t>American Indian/Alaska Native</t>
  </si>
  <si>
    <t>Asian</t>
  </si>
  <si>
    <t>Black/African American</t>
  </si>
  <si>
    <t>Hispanic/Latino</t>
  </si>
  <si>
    <t>Native Hawaiian/Oth Pac Island</t>
  </si>
  <si>
    <t>Not Specified</t>
  </si>
  <si>
    <t>Two or More Races</t>
  </si>
  <si>
    <t>White</t>
  </si>
  <si>
    <t>Minority (sum of non-white)</t>
  </si>
  <si>
    <t>Traditionalists (1928-1945)</t>
  </si>
  <si>
    <t>Regular</t>
  </si>
  <si>
    <t>Baby Boomers (1946-1964)</t>
  </si>
  <si>
    <t>Generation X (1965-1980)</t>
  </si>
  <si>
    <t>Millennials/Generation Y (1981-1996)</t>
  </si>
  <si>
    <t>Temporary</t>
  </si>
  <si>
    <t>Generation Z (1997-2012)</t>
  </si>
  <si>
    <t>AL</t>
  </si>
  <si>
    <t>PA</t>
  </si>
  <si>
    <t>AZ</t>
  </si>
  <si>
    <t>Not declared</t>
  </si>
  <si>
    <t>SC</t>
  </si>
  <si>
    <t>CT</t>
  </si>
  <si>
    <t>SD</t>
  </si>
  <si>
    <t>DC</t>
  </si>
  <si>
    <t>TN</t>
  </si>
  <si>
    <t xml:space="preserve">DE </t>
  </si>
  <si>
    <t>TX</t>
  </si>
  <si>
    <t>FL</t>
  </si>
  <si>
    <t>VA</t>
  </si>
  <si>
    <t>GA</t>
  </si>
  <si>
    <t>VT</t>
  </si>
  <si>
    <t>ID</t>
  </si>
  <si>
    <t>WI</t>
  </si>
  <si>
    <t>IL</t>
  </si>
  <si>
    <t>WV</t>
  </si>
  <si>
    <t>IN</t>
  </si>
  <si>
    <t>KY</t>
  </si>
  <si>
    <t>MA</t>
  </si>
  <si>
    <t>MD</t>
  </si>
  <si>
    <t>MI</t>
  </si>
  <si>
    <t>NC</t>
  </si>
  <si>
    <t>Freedom of Association</t>
  </si>
  <si>
    <t>NH</t>
  </si>
  <si>
    <t>% of Employees Represented by an Independent Trade Union or Covered by Collective Bargaining Agreements</t>
  </si>
  <si>
    <t>NJ</t>
  </si>
  <si>
    <t>NY</t>
  </si>
  <si>
    <t>OH</t>
  </si>
  <si>
    <t>Supplemental Sustainability Data*</t>
  </si>
  <si>
    <t>Scope/Data Coverage</t>
  </si>
  <si>
    <t>The data in this report represents our total operations across NiSource.</t>
  </si>
  <si>
    <t>Definitions</t>
  </si>
  <si>
    <t>Customer Average Interruption Duration Index (CAIDI):</t>
  </si>
  <si>
    <t>The average duration of a sustained outage for those customers that experience one.</t>
  </si>
  <si>
    <t>Customer Satisfaction:</t>
  </si>
  <si>
    <t xml:space="preserve">This metric is based on a third-party customer survey measuring the percent of local distribution company customers who say we met or exceeded their expectations in a recent interaction. </t>
  </si>
  <si>
    <t xml:space="preserve">Days Away Restricted or Transferred (DART) Rate: </t>
  </si>
  <si>
    <t>The number of OSHA recordable incidents that resulted in lost time, restricted or transferred to other work incidents for every 200,000 hours worked (or approximately per every 100 employees).</t>
  </si>
  <si>
    <t xml:space="preserve">Emergency Response Time (&lt; 45 minutes): </t>
  </si>
  <si>
    <t>The percent of the time responding to an emergency (odor of gas) in less than 45 minutes.</t>
  </si>
  <si>
    <t>Equivalent Forced Outage Rate (EFOR):</t>
  </si>
  <si>
    <t>A measure of the amount of time a generating unit was either offline or derated (when it was not supposed to be) compared to the number of hours the unit should have been online.</t>
  </si>
  <si>
    <t xml:space="preserve">Facility Damages per 1,000 Locates: </t>
  </si>
  <si>
    <t>The number of excavation and demolition damages to underground facilities per one thousand locate requests received through a state one-call center.</t>
  </si>
  <si>
    <t xml:space="preserve">JD Power Residential Score: </t>
  </si>
  <si>
    <t xml:space="preserve">A quarterly survey sent out by J.D. Power that ranks us in many customer service related topics. </t>
  </si>
  <si>
    <t>Miles of Priority Pipe Retired:</t>
  </si>
  <si>
    <t>Miles of retired pipeline classified as “priority” (cast iron and cathodically unprotected steel)</t>
  </si>
  <si>
    <t xml:space="preserve">On-Time Appointment Rate: </t>
  </si>
  <si>
    <t>The percent of customer-generated appointments that are met within the appointment window or according to state regulation, where applicable.</t>
  </si>
  <si>
    <t xml:space="preserve">Total Recordable Injury Rate (OSHA Rate): </t>
  </si>
  <si>
    <t>The number of OSHA recordable incidents for every 200,000 hours worked (or approximately per every 100 employees).</t>
  </si>
  <si>
    <t>Preventable Vehicle Collision Rate:</t>
  </si>
  <si>
    <t>A measure of the number of company vehicle accidents deemed "preventable" under a reasonable standard.</t>
  </si>
  <si>
    <t>System Average Interruption Frequency Index (SAIFI):</t>
  </si>
  <si>
    <t>The average number of sustained interruptions per customer during the year; the total of all electric customer interruption durations divided by the total number of electric customers served.</t>
  </si>
  <si>
    <t>Top Decile:</t>
  </si>
  <si>
    <t>Rated in the top 10 percent of our industry.</t>
  </si>
  <si>
    <t>Rated in the top 25 percent of our industry.</t>
  </si>
  <si>
    <t>Total Diverse Supplier Spend:</t>
  </si>
  <si>
    <t>Percentage of total supplier dollars spent with diverse suppliers.</t>
  </si>
  <si>
    <t>Total Shareholder Return:</t>
  </si>
  <si>
    <t>Stock price appreciation + Annual dividend amount, divided by the year-end closing stock price for the previous year-end.</t>
  </si>
  <si>
    <t>Select Scope 3</t>
  </si>
  <si>
    <t>Total Select Scope 3</t>
  </si>
  <si>
    <t>Average Training Hours per Employee</t>
  </si>
  <si>
    <t>Average Training Days per Employee</t>
  </si>
  <si>
    <t>Percentage of Satisfied Customers</t>
  </si>
  <si>
    <t>$2.60 billion</t>
  </si>
  <si>
    <t>$3.60 billion</t>
  </si>
  <si>
    <t>Capital Investment</t>
  </si>
  <si>
    <r>
      <t>Employees Trained in Safety</t>
    </r>
    <r>
      <rPr>
        <vertAlign val="superscript"/>
        <sz val="11"/>
        <color theme="1"/>
        <rFont val="Calibri"/>
        <family val="2"/>
        <scheme val="minor"/>
      </rPr>
      <t>1</t>
    </r>
  </si>
  <si>
    <r>
      <t>Contractor DART Rate</t>
    </r>
    <r>
      <rPr>
        <vertAlign val="superscript"/>
        <sz val="11"/>
        <color theme="1"/>
        <rFont val="Calibri"/>
        <family val="2"/>
        <scheme val="minor"/>
      </rPr>
      <t>2</t>
    </r>
  </si>
  <si>
    <r>
      <t>Contractor Total Recordable Injury Rate (OSHA rate)</t>
    </r>
    <r>
      <rPr>
        <vertAlign val="superscript"/>
        <sz val="11"/>
        <color theme="1"/>
        <rFont val="Calibri"/>
        <family val="2"/>
        <scheme val="minor"/>
      </rPr>
      <t>2</t>
    </r>
  </si>
  <si>
    <t xml:space="preserve">1 Includes contingent employees
2 Includes subcontractors
</t>
  </si>
  <si>
    <t>Withdrawal (million gallons)</t>
  </si>
  <si>
    <r>
      <t>Energy Efficiency - Participation - Gas and Electric</t>
    </r>
    <r>
      <rPr>
        <vertAlign val="superscript"/>
        <sz val="11"/>
        <color theme="1"/>
        <rFont val="Calibri"/>
        <family val="2"/>
        <scheme val="minor"/>
      </rPr>
      <t>3</t>
    </r>
  </si>
  <si>
    <t xml:space="preserve">First Quartile: </t>
  </si>
  <si>
    <t xml:space="preserve">Second Quartile: </t>
  </si>
  <si>
    <t>Rated in the top 50 percent of our industry.</t>
  </si>
  <si>
    <t>5 Includes emissions from fugitive, vented, combustion, LNG, LPG, and storage sources. Emission factors are from EPA’s Inventory of U.S. GHG Emissions and Sinks.
6 Mobile emissions for 2005 are estimated.
7 Upstream emissions from natural gas production, gathering and boosting, processing, transmission and storage for gas supplied by NiSource.
8 Upstream emissions from fuel used for electric generation (coal production, rail transportation, natural gas production, gathering and boosting, processing, transmission and storage).
9 Emissions for gas customer end-use from gas owned and delivered by NiSource.
10 Emissions from gas customer end-use from gas delivered but not owned by NiSource (consistent with the WRI/WBCSD Corporate Value Chain (Scope 3) Accounting and Reporting Standard).</t>
  </si>
  <si>
    <t>Enforcement Action:</t>
  </si>
  <si>
    <t>Formal action by local, state or federal agency.</t>
  </si>
  <si>
    <r>
      <t>Contractor Fatalities (On the Job)</t>
    </r>
    <r>
      <rPr>
        <vertAlign val="superscript"/>
        <sz val="11"/>
        <color theme="1"/>
        <rFont val="Calibri"/>
        <family val="2"/>
        <scheme val="minor"/>
      </rPr>
      <t>2</t>
    </r>
  </si>
  <si>
    <t>Board of Directors</t>
  </si>
  <si>
    <t>Executive Leadership</t>
  </si>
  <si>
    <t>Employees - State of Residence, Gender</t>
  </si>
  <si>
    <t>Employees - Status, Gender</t>
  </si>
  <si>
    <t>Supplemental Sustainability Data - Workforce Statistics</t>
  </si>
  <si>
    <t>IA</t>
  </si>
  <si>
    <t>MO</t>
  </si>
  <si>
    <t>$50.1 million</t>
  </si>
  <si>
    <t>175 minutes</t>
  </si>
  <si>
    <t>Customer Average Interruption Index (CAIDI) (excluding major events)</t>
  </si>
  <si>
    <t>$3.3 billion</t>
  </si>
  <si>
    <t>System Average Interruption Frequency Index (SAIFI) (excluding major events)</t>
  </si>
  <si>
    <t>46 days</t>
  </si>
  <si>
    <t>$7.8 million</t>
  </si>
  <si>
    <t>2025 Target</t>
  </si>
  <si>
    <t>0.59
Second Quartile</t>
  </si>
  <si>
    <t>0.91
First Quartile</t>
  </si>
  <si>
    <t>1.35
First Quartile</t>
  </si>
  <si>
    <t>PM10 (Dust) Emissions (tons)</t>
  </si>
  <si>
    <r>
      <t>VOC Emissions Rate (lbs/MWh</t>
    </r>
    <r>
      <rPr>
        <vertAlign val="subscript"/>
        <sz val="11"/>
        <color theme="1"/>
        <rFont val="Calibri"/>
        <family val="2"/>
        <scheme val="minor"/>
      </rPr>
      <t>net</t>
    </r>
    <r>
      <rPr>
        <sz val="11"/>
        <color theme="1"/>
        <rFont val="Calibri"/>
        <family val="2"/>
        <scheme val="minor"/>
      </rPr>
      <t>)</t>
    </r>
  </si>
  <si>
    <r>
      <t>Electric Generation Carbon Intensity (lb CO2/MWh</t>
    </r>
    <r>
      <rPr>
        <b/>
        <vertAlign val="subscript"/>
        <sz val="11"/>
        <color theme="1"/>
        <rFont val="Calibri"/>
        <family val="2"/>
        <scheme val="minor"/>
      </rPr>
      <t>net</t>
    </r>
    <r>
      <rPr>
        <b/>
        <sz val="11"/>
        <color theme="1"/>
        <rFont val="Calibri"/>
        <family val="2"/>
        <scheme val="minor"/>
      </rPr>
      <t>)</t>
    </r>
  </si>
  <si>
    <t>Posted: 8/27/2025</t>
  </si>
  <si>
    <t>Posted:  8/27/2025</t>
  </si>
  <si>
    <t xml:space="preserve">Posted:  8/27/2025
 </t>
  </si>
  <si>
    <t>Does not include employees on leaves of absence.</t>
  </si>
  <si>
    <t>Management Team - Gender</t>
  </si>
  <si>
    <t>Employees - Gender</t>
  </si>
  <si>
    <t>Management Team - Race/Ethnicity</t>
  </si>
  <si>
    <t>Employees - Race/Ethnicity</t>
  </si>
  <si>
    <t>Generations Represented</t>
  </si>
  <si>
    <t>* This report contains "forward-looking statements" which may cause our results to differ materially. All forward-looking statements should be considered in the context of the risk and other factors detailed from time to time in our Securities and Exchange Commission ("SEC") filings. Forward-looking statements should be read in conjunction with "FORWARD-LOOKING STATEMENTS AND INFORMATION" and "RISK FACTORS" sections of our most recent Form 10-K and as updated in other reports we file with the SEC, which can be found on our website.</t>
  </si>
  <si>
    <t>*60% reduction from 2005</t>
  </si>
  <si>
    <t>*90% reduction from 2005</t>
  </si>
  <si>
    <t>*50% reduction from 2005</t>
  </si>
  <si>
    <t>*Net zero (scopes 1 and 2)</t>
  </si>
  <si>
    <t xml:space="preserve">*Top Decile by 2026 </t>
  </si>
  <si>
    <t>*Top Quartile</t>
  </si>
  <si>
    <t>*97% of Emergency Response &lt; 45 minutes</t>
  </si>
  <si>
    <t>*10% improvement over prior 3 year performance</t>
  </si>
  <si>
    <t>*$4.0 - $4.3 billion in 2025</t>
  </si>
  <si>
    <t>* This report contains “forward-looking statements” which may cause our results to differ materially. All forward-looking statements should be considered in the context of the risk and other factors detailed from time to time in our Securities and Exchange Commission (“SEC”) filings. Forward-looking statements should be read in conjunction with “FORWARD-LOOKING STATEMENTS AND INFORMATION” and “RISK FACTORS” sections of our most recent Form 10-K and as updated in other reports we file with the SEC, which can be found on our website.</t>
  </si>
  <si>
    <t>At this time, we are not certified to ISO 14001, 18001, 37001, 45001, or OHSAS 18001.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</si>
</sst>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quot;$&quot;#,##0.0_);[Red]\(&quot;$&quot;#,##0.0\)"/>
    <numFmt numFmtId="168" formatCode="&quot;$&quot;#,##0"/>
    <numFmt numFmtId="169" formatCode="0.000%"/>
    <numFmt numFmtId="170"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i/>
      <sz val="11"/>
      <name val="Calibri"/>
      <family val="2"/>
      <scheme val="minor"/>
    </font>
    <font>
      <sz val="11"/>
      <name val="Calibri"/>
      <family val="2"/>
      <scheme val="minor"/>
    </font>
    <font>
      <sz val="8"/>
      <name val="Calibri"/>
      <family val="2"/>
      <scheme val="minor"/>
    </font>
    <font>
      <b/>
      <sz val="11"/>
      <color theme="0"/>
      <name val="Calibri"/>
      <family val="2"/>
      <scheme val="minor"/>
    </font>
    <font>
      <sz val="11"/>
      <color theme="0"/>
      <name val="Calibri"/>
      <family val="2"/>
      <scheme val="minor"/>
    </font>
    <font>
      <i/>
      <sz val="9"/>
      <color theme="1"/>
      <name val="Calibri"/>
      <family val="2"/>
      <scheme val="minor"/>
    </font>
    <font>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vertAlign val="subscript"/>
      <sz val="11"/>
      <color theme="1"/>
      <name val="Calibri"/>
      <family val="2"/>
      <scheme val="minor"/>
    </font>
    <font>
      <sz val="9"/>
      <color theme="1"/>
      <name val="Calibri"/>
      <family val="2"/>
      <scheme val="minor"/>
    </font>
    <font>
      <vertAlign val="subscript"/>
      <sz val="11"/>
      <color theme="1"/>
      <name val="Calibri"/>
      <family val="2"/>
      <scheme val="minor"/>
    </font>
    <font>
      <b/>
      <sz val="11"/>
      <name val="Calibri"/>
      <family val="2"/>
      <scheme val="minor"/>
    </font>
    <font>
      <sz val="11"/>
      <color rgb="FF000000"/>
      <name val="Calibri"/>
      <family val="2"/>
      <scheme val="minor"/>
    </font>
    <font>
      <vertAlign val="superscript"/>
      <sz val="11"/>
      <color rgb="FF000000"/>
      <name val="Calibri"/>
      <family val="2"/>
      <scheme val="minor"/>
    </font>
    <font>
      <i/>
      <vertAlign val="superscript"/>
      <sz val="11"/>
      <color theme="1"/>
      <name val="Calibri"/>
      <family val="2"/>
      <scheme val="minor"/>
    </font>
    <font>
      <sz val="9"/>
      <name val="Calibri"/>
      <family val="2"/>
      <scheme val="minor"/>
    </font>
    <font>
      <b/>
      <sz val="9"/>
      <color theme="1"/>
      <name val="Calibri"/>
      <family val="2"/>
      <scheme val="minor"/>
    </font>
    <font>
      <u/>
      <sz val="11"/>
      <color theme="8"/>
      <name val="Calibri"/>
      <family val="2"/>
      <scheme val="minor"/>
    </font>
    <font>
      <i/>
      <sz val="10"/>
      <color theme="1"/>
      <name val="Calibri"/>
      <family val="2"/>
      <scheme val="minor"/>
    </font>
    <font>
      <sz val="10"/>
      <color theme="1"/>
      <name val="Calibri"/>
      <family val="2"/>
      <scheme val="minor"/>
    </font>
    <font>
      <b/>
      <sz val="11"/>
      <color rgb="FF00000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68A0"/>
        <bgColor indexed="64"/>
      </patternFill>
    </fill>
    <fill>
      <patternFill patternType="solid">
        <fgColor rgb="FFFFC72C"/>
        <bgColor indexed="64"/>
      </patternFill>
    </fill>
    <fill>
      <patternFill patternType="solid">
        <fgColor theme="0" tint="-0.249977111117893"/>
        <bgColor indexed="64"/>
      </patternFill>
    </fill>
  </fills>
  <borders count="21">
    <border>
      <left/>
      <right/>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80">
    <xf numFmtId="0" fontId="0" fillId="0" borderId="0" xfId="0"/>
    <xf numFmtId="0" fontId="2" fillId="0" borderId="0" xfId="0" applyFont="1"/>
    <xf numFmtId="0" fontId="4" fillId="0" borderId="0" xfId="0" applyFont="1"/>
    <xf numFmtId="0" fontId="6" fillId="0" borderId="0" xfId="0" applyFont="1"/>
    <xf numFmtId="10" fontId="0" fillId="0" borderId="0" xfId="3" applyNumberFormat="1" applyFont="1" applyFill="1" applyBorder="1"/>
    <xf numFmtId="0" fontId="0" fillId="0" borderId="0" xfId="0" applyAlignment="1">
      <alignment horizontal="left" indent="1"/>
    </xf>
    <xf numFmtId="0" fontId="0" fillId="0" borderId="0" xfId="0" applyAlignment="1">
      <alignment horizontal="right" wrapText="1" indent="1"/>
    </xf>
    <xf numFmtId="0" fontId="3" fillId="0" borderId="0" xfId="4" applyNumberFormat="1" applyBorder="1" applyAlignment="1">
      <alignment horizontal="left"/>
    </xf>
    <xf numFmtId="0" fontId="0" fillId="0" borderId="0" xfId="0" applyAlignment="1">
      <alignment horizontal="right" vertical="center" indent="1"/>
    </xf>
    <xf numFmtId="0" fontId="3" fillId="0" borderId="0" xfId="4" applyBorder="1" applyAlignment="1"/>
    <xf numFmtId="0" fontId="3" fillId="0" borderId="0" xfId="4" applyNumberFormat="1" applyFill="1" applyBorder="1" applyAlignment="1">
      <alignment horizontal="left"/>
    </xf>
    <xf numFmtId="0" fontId="2" fillId="0" borderId="0" xfId="0" applyFont="1" applyAlignment="1">
      <alignment wrapText="1"/>
    </xf>
    <xf numFmtId="0" fontId="0" fillId="0" borderId="0" xfId="0" applyAlignment="1">
      <alignment horizontal="left" vertical="top" indent="1"/>
    </xf>
    <xf numFmtId="0" fontId="0" fillId="0" borderId="0" xfId="0" applyAlignment="1">
      <alignment horizontal="right" vertical="top" indent="1"/>
    </xf>
    <xf numFmtId="0" fontId="0" fillId="0" borderId="0" xfId="0" applyAlignment="1">
      <alignment horizontal="right" vertical="top" wrapText="1" indent="1"/>
    </xf>
    <xf numFmtId="0" fontId="11" fillId="0" borderId="0" xfId="0" applyFont="1" applyAlignment="1">
      <alignment horizontal="left"/>
    </xf>
    <xf numFmtId="0" fontId="8" fillId="0" borderId="0" xfId="0" applyFont="1" applyAlignment="1">
      <alignment vertical="center"/>
    </xf>
    <xf numFmtId="10" fontId="0" fillId="2" borderId="0" xfId="0" applyNumberFormat="1" applyFill="1" applyAlignment="1">
      <alignment horizontal="right" vertical="top" wrapText="1" indent="1"/>
    </xf>
    <xf numFmtId="0" fontId="0" fillId="0" borderId="0" xfId="0" applyAlignment="1">
      <alignment vertical="top"/>
    </xf>
    <xf numFmtId="0" fontId="0" fillId="0" borderId="0" xfId="0" applyAlignment="1">
      <alignment horizontal="right" indent="1"/>
    </xf>
    <xf numFmtId="0" fontId="8" fillId="0" borderId="0" xfId="0" applyFont="1" applyAlignment="1">
      <alignment horizontal="left" vertical="center"/>
    </xf>
    <xf numFmtId="0" fontId="3" fillId="0" borderId="0" xfId="4"/>
    <xf numFmtId="0" fontId="0" fillId="0" borderId="0" xfId="0" applyAlignment="1">
      <alignment vertical="center"/>
    </xf>
    <xf numFmtId="0" fontId="0" fillId="2" borderId="0" xfId="0" applyFill="1"/>
    <xf numFmtId="0" fontId="5" fillId="0" borderId="0" xfId="0" applyFont="1"/>
    <xf numFmtId="0" fontId="0" fillId="0" borderId="0" xfId="0" applyAlignment="1">
      <alignment horizontal="left" indent="2"/>
    </xf>
    <xf numFmtId="0" fontId="0" fillId="0" borderId="4" xfId="0" applyBorder="1" applyAlignment="1">
      <alignment horizontal="left" indent="1"/>
    </xf>
    <xf numFmtId="0" fontId="0" fillId="0" borderId="0" xfId="0" applyAlignment="1">
      <alignment horizontal="left" vertical="center"/>
    </xf>
    <xf numFmtId="0" fontId="2" fillId="0" borderId="0" xfId="0" applyFont="1" applyAlignment="1">
      <alignment horizontal="left" indent="1"/>
    </xf>
    <xf numFmtId="0" fontId="2" fillId="2" borderId="0" xfId="0" applyFont="1" applyFill="1" applyAlignment="1">
      <alignment horizontal="left" indent="1"/>
    </xf>
    <xf numFmtId="0" fontId="0" fillId="2" borderId="0" xfId="0" applyFill="1" applyAlignment="1">
      <alignment horizontal="left"/>
    </xf>
    <xf numFmtId="0" fontId="0" fillId="0" borderId="0" xfId="0" applyAlignment="1">
      <alignment horizontal="left"/>
    </xf>
    <xf numFmtId="0" fontId="0" fillId="0" borderId="0" xfId="0" applyAlignment="1">
      <alignment wrapText="1"/>
    </xf>
    <xf numFmtId="0" fontId="5" fillId="0" borderId="0" xfId="0" applyFont="1" applyAlignment="1">
      <alignment horizontal="left" vertical="center" wrapText="1"/>
    </xf>
    <xf numFmtId="0" fontId="8" fillId="2" borderId="0" xfId="0" applyFont="1" applyFill="1" applyAlignment="1">
      <alignment vertical="center"/>
    </xf>
    <xf numFmtId="0" fontId="5" fillId="0" borderId="0" xfId="0" applyFont="1" applyAlignment="1">
      <alignment vertical="top"/>
    </xf>
    <xf numFmtId="0" fontId="0" fillId="0" borderId="0" xfId="0" applyAlignment="1">
      <alignment horizontal="left" vertical="top" wrapText="1" indent="1"/>
    </xf>
    <xf numFmtId="0" fontId="11" fillId="0" borderId="0" xfId="0" applyFont="1" applyAlignment="1">
      <alignment horizontal="left" wrapText="1"/>
    </xf>
    <xf numFmtId="0" fontId="0" fillId="0" borderId="0" xfId="0" applyAlignment="1">
      <alignment horizontal="right" wrapText="1"/>
    </xf>
    <xf numFmtId="0" fontId="2" fillId="4" borderId="4" xfId="0" applyFont="1" applyFill="1" applyBorder="1" applyAlignment="1">
      <alignment horizontal="left" vertical="center" indent="1"/>
    </xf>
    <xf numFmtId="0" fontId="20" fillId="0" borderId="0" xfId="0" applyFont="1" applyAlignment="1">
      <alignment vertical="center"/>
    </xf>
    <xf numFmtId="0" fontId="6" fillId="0" borderId="0" xfId="0" applyFont="1" applyAlignment="1">
      <alignment vertical="top"/>
    </xf>
    <xf numFmtId="3" fontId="2" fillId="0" borderId="0" xfId="0" applyNumberFormat="1" applyFont="1" applyAlignment="1">
      <alignment horizontal="right" indent="1"/>
    </xf>
    <xf numFmtId="0" fontId="2" fillId="0" borderId="0" xfId="0" applyFont="1" applyAlignment="1">
      <alignment vertical="top"/>
    </xf>
    <xf numFmtId="1" fontId="2" fillId="0" borderId="0" xfId="0" applyNumberFormat="1" applyFont="1" applyAlignment="1">
      <alignment horizontal="center" vertical="center"/>
    </xf>
    <xf numFmtId="3" fontId="0" fillId="0" borderId="0" xfId="3" applyNumberFormat="1" applyFont="1" applyFill="1" applyBorder="1" applyAlignment="1">
      <alignment horizontal="center"/>
    </xf>
    <xf numFmtId="0" fontId="15" fillId="0" borderId="0" xfId="0" applyFont="1"/>
    <xf numFmtId="0" fontId="15" fillId="2" borderId="0" xfId="0" applyFont="1" applyFill="1"/>
    <xf numFmtId="0" fontId="15" fillId="0" borderId="0" xfId="0" applyFont="1" applyAlignment="1">
      <alignment wrapText="1"/>
    </xf>
    <xf numFmtId="0" fontId="15" fillId="0" borderId="0" xfId="0" applyFont="1" applyAlignment="1">
      <alignment horizontal="left" vertical="top" indent="1"/>
    </xf>
    <xf numFmtId="0" fontId="21" fillId="0" borderId="0" xfId="0" applyFont="1"/>
    <xf numFmtId="0" fontId="15" fillId="0" borderId="0" xfId="0" applyFont="1" applyAlignment="1">
      <alignment horizontal="right" vertical="top" wrapText="1" indent="1"/>
    </xf>
    <xf numFmtId="0" fontId="22" fillId="0" borderId="0" xfId="0" applyFont="1" applyAlignment="1">
      <alignment horizontal="left" vertical="top" wrapText="1"/>
    </xf>
    <xf numFmtId="0" fontId="15" fillId="0" borderId="0" xfId="0" applyFont="1" applyAlignment="1">
      <alignment horizontal="left" vertical="top"/>
    </xf>
    <xf numFmtId="0" fontId="22" fillId="0" borderId="0" xfId="0" applyFont="1" applyAlignment="1">
      <alignment horizontal="right" vertical="top" wrapText="1" indent="1"/>
    </xf>
    <xf numFmtId="0" fontId="22" fillId="0" borderId="0" xfId="0" applyFont="1" applyAlignment="1">
      <alignment wrapText="1"/>
    </xf>
    <xf numFmtId="0" fontId="18" fillId="0" borderId="0" xfId="0" applyFont="1" applyAlignment="1">
      <alignment horizontal="left" indent="2"/>
    </xf>
    <xf numFmtId="3" fontId="6" fillId="0" borderId="0" xfId="1" applyNumberFormat="1" applyFont="1" applyFill="1" applyBorder="1" applyAlignment="1">
      <alignment horizontal="right"/>
    </xf>
    <xf numFmtId="3" fontId="6" fillId="0" borderId="0" xfId="0" applyNumberFormat="1" applyFont="1" applyAlignment="1">
      <alignment horizontal="right"/>
    </xf>
    <xf numFmtId="0" fontId="10" fillId="0" borderId="0" xfId="0" applyFont="1" applyAlignment="1">
      <alignment horizontal="left" vertical="top" wrapText="1"/>
    </xf>
    <xf numFmtId="0" fontId="2" fillId="3" borderId="4" xfId="0" applyFont="1" applyFill="1" applyBorder="1"/>
    <xf numFmtId="0" fontId="8" fillId="3" borderId="4" xfId="0" applyFont="1" applyFill="1" applyBorder="1" applyAlignment="1">
      <alignment horizontal="center"/>
    </xf>
    <xf numFmtId="0" fontId="0" fillId="2" borderId="4" xfId="0" applyFill="1" applyBorder="1" applyAlignment="1">
      <alignment horizontal="left" indent="2"/>
    </xf>
    <xf numFmtId="0" fontId="0" fillId="0" borderId="4" xfId="0" applyBorder="1" applyAlignment="1">
      <alignment horizontal="left" indent="2"/>
    </xf>
    <xf numFmtId="0" fontId="8" fillId="3" borderId="4" xfId="0" applyFont="1" applyFill="1" applyBorder="1" applyAlignment="1">
      <alignment horizontal="left" indent="1"/>
    </xf>
    <xf numFmtId="3" fontId="0" fillId="0" borderId="4" xfId="0" applyNumberFormat="1" applyBorder="1" applyAlignment="1">
      <alignment horizontal="right" vertical="center"/>
    </xf>
    <xf numFmtId="3" fontId="0" fillId="2" borderId="4" xfId="0" applyNumberFormat="1" applyFill="1" applyBorder="1" applyAlignment="1">
      <alignment horizontal="right" vertical="center"/>
    </xf>
    <xf numFmtId="2" fontId="0" fillId="0" borderId="4" xfId="0" applyNumberFormat="1" applyBorder="1" applyAlignment="1">
      <alignment horizontal="right" vertical="center"/>
    </xf>
    <xf numFmtId="2" fontId="0" fillId="2" borderId="4" xfId="0" applyNumberFormat="1" applyFill="1" applyBorder="1" applyAlignment="1">
      <alignment horizontal="right" vertical="center"/>
    </xf>
    <xf numFmtId="0" fontId="0" fillId="0" borderId="4" xfId="0" applyBorder="1" applyAlignment="1">
      <alignment horizontal="right" vertical="center"/>
    </xf>
    <xf numFmtId="166" fontId="0" fillId="2" borderId="4" xfId="0" applyNumberFormat="1" applyFill="1" applyBorder="1" applyAlignment="1">
      <alignment horizontal="right" vertical="center"/>
    </xf>
    <xf numFmtId="1" fontId="0" fillId="2" borderId="4" xfId="0" applyNumberFormat="1" applyFill="1" applyBorder="1" applyAlignment="1">
      <alignment horizontal="right" vertical="center"/>
    </xf>
    <xf numFmtId="3" fontId="6" fillId="0" borderId="4" xfId="1" applyNumberFormat="1" applyFont="1" applyFill="1" applyBorder="1" applyAlignment="1">
      <alignment horizontal="right"/>
    </xf>
    <xf numFmtId="3" fontId="0" fillId="0" borderId="4" xfId="1" applyNumberFormat="1" applyFont="1" applyFill="1" applyBorder="1" applyAlignment="1">
      <alignment horizontal="right"/>
    </xf>
    <xf numFmtId="3" fontId="0" fillId="2" borderId="4" xfId="1" applyNumberFormat="1" applyFont="1" applyFill="1" applyBorder="1" applyAlignment="1">
      <alignment horizontal="right"/>
    </xf>
    <xf numFmtId="0" fontId="0" fillId="0" borderId="4" xfId="0" applyBorder="1" applyAlignment="1">
      <alignment horizontal="left" wrapText="1" indent="2"/>
    </xf>
    <xf numFmtId="0" fontId="2" fillId="0" borderId="4" xfId="0" applyFont="1" applyBorder="1" applyAlignment="1">
      <alignment horizontal="left" vertical="center" indent="1"/>
    </xf>
    <xf numFmtId="3" fontId="17" fillId="0" borderId="4" xfId="0" applyNumberFormat="1" applyFont="1" applyBorder="1" applyAlignment="1">
      <alignment horizontal="right" vertical="center"/>
    </xf>
    <xf numFmtId="3" fontId="2" fillId="0" borderId="4" xfId="0" applyNumberFormat="1" applyFont="1" applyBorder="1" applyAlignment="1">
      <alignment horizontal="right" vertical="center"/>
    </xf>
    <xf numFmtId="3" fontId="2" fillId="2" borderId="4" xfId="0" applyNumberFormat="1" applyFont="1" applyFill="1" applyBorder="1" applyAlignment="1">
      <alignment horizontal="right" vertical="center"/>
    </xf>
    <xf numFmtId="3" fontId="6" fillId="0" borderId="4" xfId="0" applyNumberFormat="1" applyFont="1" applyBorder="1" applyAlignment="1">
      <alignment horizontal="right"/>
    </xf>
    <xf numFmtId="3" fontId="6" fillId="2" borderId="4" xfId="0" applyNumberFormat="1" applyFont="1" applyFill="1" applyBorder="1" applyAlignment="1">
      <alignment horizontal="right"/>
    </xf>
    <xf numFmtId="0" fontId="18" fillId="2" borderId="4" xfId="0" applyFont="1" applyFill="1" applyBorder="1" applyAlignment="1">
      <alignment horizontal="left" indent="2"/>
    </xf>
    <xf numFmtId="9" fontId="0" fillId="0" borderId="0" xfId="0" applyNumberFormat="1" applyAlignment="1">
      <alignment horizontal="right" indent="1"/>
    </xf>
    <xf numFmtId="9" fontId="0" fillId="0" borderId="0" xfId="3" applyFont="1" applyFill="1" applyBorder="1" applyAlignment="1">
      <alignment horizontal="right" indent="1"/>
    </xf>
    <xf numFmtId="3" fontId="6" fillId="0" borderId="0" xfId="0" applyNumberFormat="1" applyFont="1" applyAlignment="1">
      <alignment horizontal="center"/>
    </xf>
    <xf numFmtId="0" fontId="8" fillId="3" borderId="4" xfId="0" applyFont="1" applyFill="1" applyBorder="1" applyAlignment="1">
      <alignment horizontal="center" wrapText="1"/>
    </xf>
    <xf numFmtId="0" fontId="2" fillId="0" borderId="4" xfId="0" applyFont="1" applyBorder="1" applyAlignment="1">
      <alignment horizontal="left" indent="1"/>
    </xf>
    <xf numFmtId="166" fontId="8" fillId="3" borderId="4"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2" fillId="3" borderId="4" xfId="0" applyFont="1" applyFill="1" applyBorder="1" applyAlignment="1">
      <alignment horizontal="left" vertical="center" indent="1"/>
    </xf>
    <xf numFmtId="3" fontId="0" fillId="0" borderId="0" xfId="3" applyNumberFormat="1" applyFont="1" applyBorder="1" applyAlignment="1">
      <alignment horizontal="center"/>
    </xf>
    <xf numFmtId="1" fontId="2" fillId="4" borderId="4" xfId="0" applyNumberFormat="1" applyFont="1" applyFill="1" applyBorder="1" applyAlignment="1">
      <alignment horizontal="center" vertical="center"/>
    </xf>
    <xf numFmtId="0" fontId="3" fillId="0" borderId="0" xfId="4" applyAlignment="1">
      <alignment vertical="top" wrapText="1"/>
    </xf>
    <xf numFmtId="0" fontId="2" fillId="0" borderId="4" xfId="0" applyFont="1" applyBorder="1" applyAlignment="1">
      <alignment horizontal="left" vertical="top" indent="1"/>
    </xf>
    <xf numFmtId="0" fontId="0" fillId="0" borderId="4" xfId="0" applyBorder="1" applyAlignment="1">
      <alignment horizontal="left" vertical="top" wrapText="1" indent="1"/>
    </xf>
    <xf numFmtId="0" fontId="2" fillId="0" borderId="4" xfId="0" applyFont="1" applyBorder="1" applyAlignment="1">
      <alignment horizontal="left" vertical="top" wrapText="1" indent="1"/>
    </xf>
    <xf numFmtId="0" fontId="8" fillId="3" borderId="4" xfId="0" applyFont="1" applyFill="1" applyBorder="1" applyAlignment="1">
      <alignment horizontal="left" vertical="center" wrapText="1"/>
    </xf>
    <xf numFmtId="0" fontId="8" fillId="3" borderId="4" xfId="0" applyFont="1" applyFill="1" applyBorder="1" applyAlignment="1">
      <alignment horizontal="right" vertical="center" wrapText="1" indent="1"/>
    </xf>
    <xf numFmtId="0" fontId="0" fillId="0" borderId="4" xfId="0" applyBorder="1" applyAlignment="1">
      <alignment horizontal="left" vertical="top" wrapText="1"/>
    </xf>
    <xf numFmtId="0" fontId="0" fillId="0" borderId="4" xfId="0" applyBorder="1" applyAlignment="1">
      <alignment horizontal="right" vertical="top" wrapText="1"/>
    </xf>
    <xf numFmtId="0" fontId="6" fillId="0" borderId="4" xfId="0" applyFont="1" applyBorder="1" applyAlignment="1">
      <alignment horizontal="left" vertical="top" wrapText="1"/>
    </xf>
    <xf numFmtId="0" fontId="8" fillId="3" borderId="4" xfId="0" applyFont="1" applyFill="1" applyBorder="1" applyAlignment="1">
      <alignment horizontal="center" vertical="center" wrapText="1"/>
    </xf>
    <xf numFmtId="0" fontId="8" fillId="0" borderId="0" xfId="0" applyFont="1" applyAlignment="1">
      <alignment horizontal="left" vertical="center" indent="1"/>
    </xf>
    <xf numFmtId="37" fontId="15" fillId="2" borderId="0" xfId="1" applyNumberFormat="1" applyFont="1" applyFill="1" applyBorder="1" applyAlignment="1">
      <alignment horizontal="right" indent="1"/>
    </xf>
    <xf numFmtId="0" fontId="8" fillId="3" borderId="5" xfId="0" applyFont="1" applyFill="1" applyBorder="1" applyAlignment="1">
      <alignment horizontal="center" vertical="center" wrapText="1"/>
    </xf>
    <xf numFmtId="0" fontId="23" fillId="0" borderId="0" xfId="4" applyFont="1" applyBorder="1" applyAlignment="1"/>
    <xf numFmtId="3" fontId="11" fillId="2" borderId="0" xfId="0" applyNumberFormat="1" applyFont="1" applyFill="1" applyAlignment="1">
      <alignment horizontal="center" vertical="center" wrapText="1"/>
    </xf>
    <xf numFmtId="0" fontId="2" fillId="2" borderId="0" xfId="0" applyFont="1" applyFill="1" applyAlignment="1">
      <alignment horizontal="left" indent="3"/>
    </xf>
    <xf numFmtId="164" fontId="2" fillId="2" borderId="0" xfId="1" applyNumberFormat="1" applyFont="1" applyFill="1" applyBorder="1" applyAlignment="1">
      <alignment horizontal="left" indent="1"/>
    </xf>
    <xf numFmtId="166" fontId="8" fillId="3" borderId="4" xfId="0" applyNumberFormat="1" applyFont="1" applyFill="1" applyBorder="1" applyAlignment="1">
      <alignment horizontal="center" vertical="center" wrapText="1"/>
    </xf>
    <xf numFmtId="0" fontId="17" fillId="0" borderId="0" xfId="0" applyFont="1" applyAlignment="1">
      <alignment horizontal="center" vertical="center"/>
    </xf>
    <xf numFmtId="166" fontId="8" fillId="0" borderId="0" xfId="0" applyNumberFormat="1" applyFont="1" applyAlignment="1">
      <alignment horizontal="center" vertical="center"/>
    </xf>
    <xf numFmtId="3" fontId="0" fillId="0" borderId="0" xfId="1" applyNumberFormat="1" applyFont="1" applyFill="1" applyBorder="1" applyAlignment="1">
      <alignment horizontal="center"/>
    </xf>
    <xf numFmtId="0" fontId="17" fillId="0" borderId="0" xfId="0" applyFont="1" applyAlignment="1">
      <alignment vertical="center"/>
    </xf>
    <xf numFmtId="3" fontId="2" fillId="0" borderId="0" xfId="0" applyNumberFormat="1" applyFont="1" applyAlignment="1">
      <alignment horizontal="center"/>
    </xf>
    <xf numFmtId="3" fontId="24" fillId="2" borderId="4" xfId="0" applyNumberFormat="1" applyFont="1" applyFill="1" applyBorder="1" applyAlignment="1">
      <alignment horizontal="center" vertical="center" wrapText="1"/>
    </xf>
    <xf numFmtId="164" fontId="25" fillId="5" borderId="4" xfId="1" applyNumberFormat="1" applyFont="1" applyFill="1" applyBorder="1" applyAlignment="1">
      <alignment horizontal="right" vertical="center"/>
    </xf>
    <xf numFmtId="3" fontId="24" fillId="2" borderId="4" xfId="0" applyNumberFormat="1" applyFont="1" applyFill="1" applyBorder="1" applyAlignment="1">
      <alignment horizontal="center" vertical="center"/>
    </xf>
    <xf numFmtId="0" fontId="2" fillId="0" borderId="4" xfId="0" applyFont="1" applyBorder="1" applyAlignment="1">
      <alignment vertical="center"/>
    </xf>
    <xf numFmtId="0" fontId="8" fillId="2" borderId="0" xfId="0" applyFont="1" applyFill="1" applyAlignment="1">
      <alignment horizontal="center"/>
    </xf>
    <xf numFmtId="0" fontId="0" fillId="0" borderId="16" xfId="0" applyBorder="1" applyAlignment="1">
      <alignment horizontal="left" indent="3"/>
    </xf>
    <xf numFmtId="0" fontId="0" fillId="0" borderId="5" xfId="0" applyBorder="1" applyAlignment="1">
      <alignment horizontal="left" indent="3"/>
    </xf>
    <xf numFmtId="0" fontId="0" fillId="0" borderId="4" xfId="0" applyBorder="1" applyAlignment="1">
      <alignment horizontal="left"/>
    </xf>
    <xf numFmtId="0" fontId="0" fillId="2" borderId="4" xfId="0" applyFill="1" applyBorder="1" applyAlignment="1">
      <alignment horizontal="left" indent="4"/>
    </xf>
    <xf numFmtId="0" fontId="8" fillId="0" borderId="7" xfId="0" applyFont="1" applyBorder="1" applyAlignment="1">
      <alignment horizontal="left" indent="1"/>
    </xf>
    <xf numFmtId="0" fontId="18" fillId="2" borderId="8" xfId="0" applyFont="1" applyFill="1" applyBorder="1" applyAlignment="1">
      <alignment horizontal="left" indent="2"/>
    </xf>
    <xf numFmtId="3" fontId="6" fillId="0" borderId="19" xfId="1" applyNumberFormat="1" applyFont="1" applyFill="1" applyBorder="1" applyAlignment="1">
      <alignment horizontal="right"/>
    </xf>
    <xf numFmtId="3" fontId="6" fillId="0" borderId="19" xfId="0" applyNumberFormat="1" applyFont="1" applyBorder="1" applyAlignment="1">
      <alignment horizontal="right"/>
    </xf>
    <xf numFmtId="3" fontId="6" fillId="2" borderId="19" xfId="0" applyNumberFormat="1" applyFont="1" applyFill="1" applyBorder="1" applyAlignment="1">
      <alignment horizontal="right"/>
    </xf>
    <xf numFmtId="0" fontId="2" fillId="2" borderId="4" xfId="0" applyFont="1" applyFill="1" applyBorder="1" applyAlignment="1">
      <alignment horizontal="left" indent="1"/>
    </xf>
    <xf numFmtId="0" fontId="0" fillId="0" borderId="4" xfId="0" applyBorder="1" applyAlignment="1">
      <alignment horizontal="left" vertical="center" indent="1"/>
    </xf>
    <xf numFmtId="0" fontId="2" fillId="4" borderId="6" xfId="0" applyFont="1" applyFill="1" applyBorder="1"/>
    <xf numFmtId="0" fontId="2" fillId="4" borderId="18" xfId="0" applyFont="1" applyFill="1" applyBorder="1"/>
    <xf numFmtId="0" fontId="2" fillId="4" borderId="4" xfId="0" applyFont="1" applyFill="1" applyBorder="1"/>
    <xf numFmtId="0" fontId="2" fillId="4" borderId="18" xfId="0" applyFont="1" applyFill="1" applyBorder="1" applyAlignment="1">
      <alignment wrapText="1"/>
    </xf>
    <xf numFmtId="0" fontId="2" fillId="4" borderId="7" xfId="0" applyFont="1" applyFill="1" applyBorder="1" applyAlignment="1">
      <alignment wrapText="1"/>
    </xf>
    <xf numFmtId="37" fontId="0" fillId="2" borderId="4" xfId="1" applyNumberFormat="1" applyFont="1" applyFill="1" applyBorder="1" applyAlignment="1">
      <alignment horizontal="right"/>
    </xf>
    <xf numFmtId="37" fontId="2" fillId="2" borderId="4" xfId="1" applyNumberFormat="1" applyFont="1" applyFill="1" applyBorder="1" applyAlignment="1">
      <alignment horizontal="right"/>
    </xf>
    <xf numFmtId="37" fontId="2" fillId="0" borderId="4" xfId="1" applyNumberFormat="1" applyFont="1" applyFill="1" applyBorder="1" applyAlignment="1">
      <alignment horizontal="right"/>
    </xf>
    <xf numFmtId="10" fontId="0" fillId="2" borderId="4" xfId="3" applyNumberFormat="1" applyFont="1" applyFill="1" applyBorder="1" applyAlignment="1">
      <alignment horizontal="right"/>
    </xf>
    <xf numFmtId="10" fontId="2" fillId="2" borderId="4" xfId="3" applyNumberFormat="1" applyFont="1" applyFill="1" applyBorder="1" applyAlignment="1">
      <alignment horizontal="right"/>
    </xf>
    <xf numFmtId="0" fontId="0" fillId="0" borderId="4" xfId="0" applyBorder="1" applyAlignment="1">
      <alignment horizontal="right"/>
    </xf>
    <xf numFmtId="164" fontId="0" fillId="0" borderId="4" xfId="1" applyNumberFormat="1" applyFont="1" applyFill="1" applyBorder="1" applyAlignment="1">
      <alignment horizontal="right"/>
    </xf>
    <xf numFmtId="3" fontId="0" fillId="0" borderId="4" xfId="0" applyNumberFormat="1" applyBorder="1" applyAlignment="1">
      <alignment horizontal="right"/>
    </xf>
    <xf numFmtId="3" fontId="0" fillId="2" borderId="4" xfId="0" applyNumberFormat="1" applyFill="1" applyBorder="1" applyAlignment="1">
      <alignment horizontal="right"/>
    </xf>
    <xf numFmtId="9" fontId="0" fillId="0" borderId="4" xfId="3" applyFont="1" applyBorder="1" applyAlignment="1">
      <alignment horizontal="right"/>
    </xf>
    <xf numFmtId="165" fontId="0" fillId="0" borderId="4" xfId="3" applyNumberFormat="1" applyFont="1" applyBorder="1" applyAlignment="1">
      <alignment horizontal="right"/>
    </xf>
    <xf numFmtId="10" fontId="0" fillId="0" borderId="4" xfId="3" applyNumberFormat="1" applyFont="1" applyBorder="1" applyAlignment="1">
      <alignment horizontal="right"/>
    </xf>
    <xf numFmtId="3" fontId="2" fillId="2" borderId="4" xfId="0" applyNumberFormat="1" applyFont="1" applyFill="1" applyBorder="1" applyAlignment="1">
      <alignment horizontal="right"/>
    </xf>
    <xf numFmtId="3" fontId="6" fillId="2" borderId="4" xfId="3" applyNumberFormat="1" applyFont="1" applyFill="1" applyBorder="1" applyAlignment="1">
      <alignment horizontal="right"/>
    </xf>
    <xf numFmtId="3" fontId="0" fillId="2" borderId="4" xfId="3" applyNumberFormat="1" applyFont="1" applyFill="1" applyBorder="1" applyAlignment="1">
      <alignment horizontal="right"/>
    </xf>
    <xf numFmtId="165" fontId="0" fillId="2" borderId="4" xfId="3" applyNumberFormat="1" applyFont="1" applyFill="1" applyBorder="1" applyAlignment="1">
      <alignment horizontal="right"/>
    </xf>
    <xf numFmtId="3" fontId="2" fillId="2" borderId="4" xfId="3" applyNumberFormat="1" applyFont="1" applyFill="1" applyBorder="1" applyAlignment="1">
      <alignment horizontal="right"/>
    </xf>
    <xf numFmtId="169" fontId="0" fillId="2" borderId="4" xfId="3" applyNumberFormat="1" applyFont="1" applyFill="1" applyBorder="1" applyAlignment="1">
      <alignment horizontal="right"/>
    </xf>
    <xf numFmtId="9" fontId="2" fillId="2" borderId="4" xfId="3" applyFont="1" applyFill="1" applyBorder="1" applyAlignment="1">
      <alignment horizontal="right"/>
    </xf>
    <xf numFmtId="3" fontId="0" fillId="2" borderId="5" xfId="1" applyNumberFormat="1" applyFont="1" applyFill="1" applyBorder="1" applyAlignment="1">
      <alignment horizontal="right"/>
    </xf>
    <xf numFmtId="3" fontId="0" fillId="2" borderId="5" xfId="3" applyNumberFormat="1" applyFont="1" applyFill="1" applyBorder="1" applyAlignment="1">
      <alignment horizontal="right"/>
    </xf>
    <xf numFmtId="165" fontId="0" fillId="2" borderId="5" xfId="3" applyNumberFormat="1" applyFont="1" applyFill="1" applyBorder="1" applyAlignment="1">
      <alignment horizontal="right"/>
    </xf>
    <xf numFmtId="3" fontId="0" fillId="2" borderId="16" xfId="1" applyNumberFormat="1" applyFont="1" applyFill="1" applyBorder="1" applyAlignment="1">
      <alignment horizontal="right"/>
    </xf>
    <xf numFmtId="3" fontId="0" fillId="2" borderId="16" xfId="3" applyNumberFormat="1" applyFont="1" applyFill="1" applyBorder="1" applyAlignment="1">
      <alignment horizontal="right"/>
    </xf>
    <xf numFmtId="3" fontId="0" fillId="2" borderId="17" xfId="3" applyNumberFormat="1" applyFont="1" applyFill="1" applyBorder="1" applyAlignment="1">
      <alignment horizontal="right"/>
    </xf>
    <xf numFmtId="3" fontId="0" fillId="0" borderId="4" xfId="3" applyNumberFormat="1" applyFont="1" applyBorder="1" applyAlignment="1">
      <alignment horizontal="right"/>
    </xf>
    <xf numFmtId="0" fontId="8" fillId="3" borderId="4" xfId="0" applyFont="1" applyFill="1" applyBorder="1" applyAlignment="1">
      <alignment wrapText="1"/>
    </xf>
    <xf numFmtId="0" fontId="17" fillId="4" borderId="6"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7" xfId="0" applyFont="1" applyFill="1" applyBorder="1" applyAlignment="1">
      <alignment horizontal="left" vertical="center"/>
    </xf>
    <xf numFmtId="0" fontId="2" fillId="4" borderId="6" xfId="0" applyFont="1" applyFill="1" applyBorder="1" applyAlignment="1">
      <alignment vertical="center"/>
    </xf>
    <xf numFmtId="0" fontId="2" fillId="4" borderId="18" xfId="0" applyFont="1" applyFill="1" applyBorder="1" applyAlignment="1">
      <alignment vertical="center"/>
    </xf>
    <xf numFmtId="0" fontId="2" fillId="4" borderId="7" xfId="0" applyFont="1" applyFill="1" applyBorder="1" applyAlignment="1">
      <alignment vertical="center"/>
    </xf>
    <xf numFmtId="0" fontId="2" fillId="4" borderId="6" xfId="0" applyFont="1" applyFill="1" applyBorder="1" applyAlignment="1">
      <alignment horizontal="left" vertical="center" indent="1"/>
    </xf>
    <xf numFmtId="2" fontId="0" fillId="0" borderId="4" xfId="0" applyNumberFormat="1" applyBorder="1" applyAlignment="1">
      <alignment horizontal="right" vertical="top" wrapText="1"/>
    </xf>
    <xf numFmtId="1" fontId="0" fillId="0" borderId="4" xfId="0" applyNumberFormat="1" applyBorder="1" applyAlignment="1">
      <alignment horizontal="right" vertical="top" wrapText="1"/>
    </xf>
    <xf numFmtId="165" fontId="0" fillId="0" borderId="4" xfId="3" applyNumberFormat="1" applyFont="1" applyFill="1" applyBorder="1" applyAlignment="1">
      <alignment horizontal="right" vertical="top" wrapText="1"/>
    </xf>
    <xf numFmtId="3" fontId="0" fillId="0" borderId="4" xfId="0" applyNumberFormat="1" applyBorder="1" applyAlignment="1">
      <alignment horizontal="right" vertical="top" wrapText="1"/>
    </xf>
    <xf numFmtId="165" fontId="0" fillId="0" borderId="4" xfId="0" applyNumberFormat="1" applyBorder="1" applyAlignment="1">
      <alignment horizontal="right" vertical="top" wrapText="1"/>
    </xf>
    <xf numFmtId="8" fontId="0" fillId="0" borderId="4" xfId="0" applyNumberFormat="1" applyBorder="1" applyAlignment="1">
      <alignment horizontal="right" vertical="top" wrapText="1"/>
    </xf>
    <xf numFmtId="167" fontId="0" fillId="2" borderId="4" xfId="0" applyNumberFormat="1" applyFill="1" applyBorder="1" applyAlignment="1">
      <alignment horizontal="right" vertical="top" wrapText="1"/>
    </xf>
    <xf numFmtId="164" fontId="0" fillId="0" borderId="4" xfId="1" applyNumberFormat="1" applyFont="1" applyFill="1" applyBorder="1" applyAlignment="1">
      <alignment horizontal="right" vertical="top" wrapText="1"/>
    </xf>
    <xf numFmtId="168" fontId="0" fillId="0" borderId="4" xfId="2" applyNumberFormat="1" applyFont="1" applyFill="1" applyBorder="1" applyAlignment="1">
      <alignment horizontal="right" vertical="top" wrapText="1"/>
    </xf>
    <xf numFmtId="3" fontId="0" fillId="0" borderId="4" xfId="2" applyNumberFormat="1" applyFont="1" applyFill="1" applyBorder="1" applyAlignment="1">
      <alignment horizontal="right" vertical="center" wrapText="1"/>
    </xf>
    <xf numFmtId="10" fontId="0" fillId="0" borderId="4" xfId="0" applyNumberFormat="1" applyBorder="1" applyAlignment="1">
      <alignment horizontal="right" vertical="top" wrapText="1"/>
    </xf>
    <xf numFmtId="10" fontId="0" fillId="2" borderId="4" xfId="0" applyNumberFormat="1" applyFill="1" applyBorder="1" applyAlignment="1">
      <alignment horizontal="right" vertical="top" wrapText="1"/>
    </xf>
    <xf numFmtId="9" fontId="0" fillId="0" borderId="4" xfId="0" applyNumberFormat="1" applyBorder="1" applyAlignment="1">
      <alignment horizontal="right" vertical="top" wrapText="1"/>
    </xf>
    <xf numFmtId="3" fontId="2" fillId="2" borderId="4" xfId="1" applyNumberFormat="1" applyFont="1" applyFill="1" applyBorder="1" applyAlignment="1">
      <alignment horizontal="right"/>
    </xf>
    <xf numFmtId="0" fontId="15" fillId="0" borderId="0" xfId="0" applyFont="1" applyAlignment="1">
      <alignment horizontal="left" vertical="top" wrapText="1"/>
    </xf>
    <xf numFmtId="0" fontId="0" fillId="5" borderId="7" xfId="0" applyFill="1" applyBorder="1"/>
    <xf numFmtId="1" fontId="0" fillId="2" borderId="4" xfId="3" applyNumberFormat="1" applyFont="1" applyFill="1" applyBorder="1" applyAlignment="1">
      <alignment horizontal="right"/>
    </xf>
    <xf numFmtId="3" fontId="0" fillId="0" borderId="0" xfId="1" applyNumberFormat="1" applyFont="1" applyFill="1" applyBorder="1" applyAlignment="1">
      <alignment horizontal="right"/>
    </xf>
    <xf numFmtId="0" fontId="2" fillId="2" borderId="0" xfId="0" applyFont="1" applyFill="1" applyAlignment="1">
      <alignment vertical="center"/>
    </xf>
    <xf numFmtId="164" fontId="0" fillId="0" borderId="0" xfId="0" applyNumberFormat="1" applyAlignment="1">
      <alignment horizontal="right" indent="1"/>
    </xf>
    <xf numFmtId="170" fontId="0" fillId="0" borderId="4" xfId="0" applyNumberFormat="1" applyBorder="1" applyAlignment="1">
      <alignment horizontal="right" vertical="top" wrapText="1"/>
    </xf>
    <xf numFmtId="0" fontId="0" fillId="2" borderId="4" xfId="0" applyFill="1" applyBorder="1" applyAlignment="1">
      <alignment horizontal="right" vertical="top" wrapText="1"/>
    </xf>
    <xf numFmtId="10" fontId="0" fillId="0" borderId="4" xfId="3" applyNumberFormat="1" applyFont="1" applyFill="1" applyBorder="1" applyAlignment="1">
      <alignment horizontal="right" vertical="top" wrapText="1"/>
    </xf>
    <xf numFmtId="0" fontId="0" fillId="0" borderId="7" xfId="0" applyBorder="1" applyAlignment="1">
      <alignment horizontal="left"/>
    </xf>
    <xf numFmtId="0" fontId="2" fillId="0" borderId="6" xfId="0" applyFont="1" applyBorder="1" applyAlignment="1">
      <alignment horizontal="left"/>
    </xf>
    <xf numFmtId="9" fontId="0" fillId="2" borderId="0" xfId="3" applyFont="1" applyFill="1"/>
    <xf numFmtId="0" fontId="2" fillId="0" borderId="6" xfId="0" applyFont="1" applyBorder="1"/>
    <xf numFmtId="0" fontId="2" fillId="0" borderId="7" xfId="0" applyFont="1" applyBorder="1"/>
    <xf numFmtId="3" fontId="2" fillId="0" borderId="4" xfId="1" applyNumberFormat="1" applyFont="1" applyFill="1" applyBorder="1" applyAlignment="1">
      <alignment horizontal="right"/>
    </xf>
    <xf numFmtId="3" fontId="2" fillId="0" borderId="4" xfId="0" applyNumberFormat="1" applyFont="1" applyBorder="1"/>
    <xf numFmtId="0" fontId="2" fillId="4" borderId="7" xfId="0" applyFont="1" applyFill="1" applyBorder="1"/>
    <xf numFmtId="0" fontId="0" fillId="0" borderId="7" xfId="0" applyBorder="1"/>
    <xf numFmtId="0" fontId="0" fillId="0" borderId="6" xfId="0" applyBorder="1" applyAlignment="1">
      <alignment horizontal="left" indent="1"/>
    </xf>
    <xf numFmtId="0" fontId="25" fillId="0" borderId="0" xfId="0" applyFont="1" applyAlignment="1">
      <alignment horizontal="left" vertical="top" indent="1"/>
    </xf>
    <xf numFmtId="10" fontId="0" fillId="0" borderId="0" xfId="3" applyNumberFormat="1" applyFont="1" applyAlignment="1">
      <alignment horizontal="right" vertical="top" wrapText="1" indent="1"/>
    </xf>
    <xf numFmtId="0" fontId="6" fillId="0" borderId="4" xfId="0" applyFont="1" applyBorder="1" applyAlignment="1">
      <alignment horizontal="right" vertical="top" wrapText="1"/>
    </xf>
    <xf numFmtId="165" fontId="6" fillId="0" borderId="4" xfId="3" applyNumberFormat="1" applyFont="1" applyBorder="1" applyAlignment="1">
      <alignment horizontal="right"/>
    </xf>
    <xf numFmtId="10" fontId="6" fillId="0" borderId="4" xfId="3" applyNumberFormat="1" applyFont="1" applyBorder="1" applyAlignment="1">
      <alignment horizontal="right"/>
    </xf>
    <xf numFmtId="0" fontId="15" fillId="0" borderId="0" xfId="0" applyFont="1" applyAlignment="1">
      <alignment vertical="top" wrapText="1"/>
    </xf>
    <xf numFmtId="165" fontId="0" fillId="0" borderId="0" xfId="3" applyNumberFormat="1" applyFont="1"/>
    <xf numFmtId="0" fontId="15" fillId="0" borderId="0" xfId="0" applyFont="1" applyAlignment="1">
      <alignment vertical="center" wrapText="1"/>
    </xf>
    <xf numFmtId="164" fontId="24" fillId="5" borderId="5" xfId="1" applyNumberFormat="1" applyFont="1" applyFill="1" applyBorder="1" applyAlignment="1">
      <alignment vertical="center"/>
    </xf>
    <xf numFmtId="164" fontId="24" fillId="5" borderId="15" xfId="1" applyNumberFormat="1" applyFont="1" applyFill="1" applyBorder="1" applyAlignment="1">
      <alignment vertical="center"/>
    </xf>
    <xf numFmtId="164" fontId="24" fillId="5" borderId="14" xfId="1" applyNumberFormat="1" applyFont="1" applyFill="1" applyBorder="1" applyAlignment="1">
      <alignment vertical="center"/>
    </xf>
    <xf numFmtId="3" fontId="0" fillId="0" borderId="4" xfId="0" applyNumberFormat="1" applyBorder="1" applyAlignment="1">
      <alignment horizontal="right" vertical="center" wrapText="1"/>
    </xf>
    <xf numFmtId="0" fontId="8" fillId="5" borderId="5" xfId="0" applyFont="1" applyFill="1" applyBorder="1"/>
    <xf numFmtId="0" fontId="8" fillId="5" borderId="15" xfId="0" applyFont="1" applyFill="1" applyBorder="1"/>
    <xf numFmtId="0" fontId="8" fillId="5" borderId="14" xfId="0" applyFont="1" applyFill="1" applyBorder="1"/>
    <xf numFmtId="164" fontId="0" fillId="5" borderId="5" xfId="1" applyNumberFormat="1" applyFont="1" applyFill="1" applyBorder="1" applyAlignment="1"/>
    <xf numFmtId="164" fontId="0" fillId="5" borderId="15" xfId="1" applyNumberFormat="1" applyFont="1" applyFill="1" applyBorder="1" applyAlignment="1"/>
    <xf numFmtId="164" fontId="0" fillId="5" borderId="14" xfId="1" applyNumberFormat="1" applyFont="1" applyFill="1" applyBorder="1" applyAlignment="1"/>
    <xf numFmtId="0" fontId="5" fillId="0" borderId="0" xfId="0" applyFont="1" applyAlignment="1">
      <alignment horizontal="right" vertical="top"/>
    </xf>
    <xf numFmtId="0" fontId="5" fillId="0" borderId="0" xfId="0" applyFont="1" applyAlignment="1">
      <alignment wrapText="1"/>
    </xf>
    <xf numFmtId="0" fontId="5" fillId="0" borderId="0" xfId="0" applyFont="1" applyAlignment="1">
      <alignment vertical="top" wrapText="1"/>
    </xf>
    <xf numFmtId="0" fontId="27" fillId="0" borderId="0" xfId="0" applyFont="1"/>
    <xf numFmtId="9" fontId="0" fillId="2" borderId="4" xfId="0" applyNumberFormat="1" applyFill="1" applyBorder="1" applyAlignment="1">
      <alignment horizontal="right" vertical="top" wrapText="1"/>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2" fillId="4" borderId="4" xfId="0" applyFont="1" applyFill="1" applyBorder="1" applyAlignment="1">
      <alignment horizontal="left"/>
    </xf>
    <xf numFmtId="0" fontId="2" fillId="4" borderId="4" xfId="0" applyFont="1" applyFill="1" applyBorder="1" applyAlignment="1">
      <alignment horizontal="left" vertical="center"/>
    </xf>
    <xf numFmtId="0" fontId="2" fillId="4" borderId="6" xfId="0" applyFont="1" applyFill="1" applyBorder="1" applyAlignment="1">
      <alignment horizontal="left" vertical="center"/>
    </xf>
    <xf numFmtId="0" fontId="2" fillId="4" borderId="18" xfId="0" applyFont="1" applyFill="1" applyBorder="1" applyAlignment="1">
      <alignment horizontal="left" vertical="center"/>
    </xf>
    <xf numFmtId="0" fontId="2" fillId="4" borderId="7" xfId="0" applyFont="1" applyFill="1" applyBorder="1" applyAlignment="1">
      <alignment horizontal="left" vertical="center"/>
    </xf>
    <xf numFmtId="0" fontId="15" fillId="0" borderId="0" xfId="0" applyFont="1" applyAlignment="1">
      <alignment horizontal="left" vertical="top" wrapText="1" indent="1"/>
    </xf>
    <xf numFmtId="0" fontId="0" fillId="5" borderId="4" xfId="0" applyFill="1" applyBorder="1" applyAlignment="1">
      <alignment horizontal="center"/>
    </xf>
    <xf numFmtId="0" fontId="17" fillId="4" borderId="18" xfId="0" applyFont="1" applyFill="1" applyBorder="1" applyAlignment="1">
      <alignment horizontal="center" vertical="center"/>
    </xf>
    <xf numFmtId="0" fontId="17" fillId="4" borderId="7" xfId="0" applyFont="1"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4" xfId="1" applyNumberFormat="1" applyFont="1" applyFill="1" applyBorder="1" applyAlignment="1">
      <alignment horizontal="center" vertical="center"/>
    </xf>
    <xf numFmtId="0" fontId="21" fillId="0" borderId="0" xfId="0" applyFont="1" applyAlignment="1">
      <alignment horizontal="left" vertical="top" wrapText="1"/>
    </xf>
    <xf numFmtId="0" fontId="15" fillId="0" borderId="0" xfId="0" applyFont="1" applyAlignment="1">
      <alignment horizontal="left" vertical="center" wrapText="1"/>
    </xf>
    <xf numFmtId="3" fontId="5" fillId="0" borderId="5"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0" fontId="5" fillId="0" borderId="0" xfId="0" applyFont="1" applyAlignment="1">
      <alignment horizontal="left" vertical="center" wrapText="1"/>
    </xf>
    <xf numFmtId="0" fontId="15" fillId="0" borderId="2" xfId="0" applyFont="1" applyBorder="1" applyAlignment="1">
      <alignment horizontal="left" vertical="top" wrapText="1" indent="1"/>
    </xf>
    <xf numFmtId="0" fontId="15" fillId="0" borderId="1" xfId="0" applyFont="1" applyBorder="1" applyAlignment="1">
      <alignment horizontal="left" vertical="top" wrapText="1" indent="1"/>
    </xf>
    <xf numFmtId="0" fontId="15" fillId="0" borderId="3" xfId="0" applyFont="1" applyBorder="1" applyAlignment="1">
      <alignment horizontal="left" vertical="top" wrapText="1" indent="1"/>
    </xf>
    <xf numFmtId="0" fontId="8" fillId="3" borderId="4" xfId="0" applyFont="1" applyFill="1" applyBorder="1" applyAlignment="1">
      <alignment horizontal="left" vertical="center"/>
    </xf>
    <xf numFmtId="3" fontId="24" fillId="2" borderId="5" xfId="0" applyNumberFormat="1" applyFont="1" applyFill="1" applyBorder="1" applyAlignment="1">
      <alignment horizontal="center" vertical="center" wrapText="1"/>
    </xf>
    <xf numFmtId="3" fontId="24" fillId="2" borderId="15" xfId="0" applyNumberFormat="1" applyFont="1" applyFill="1" applyBorder="1" applyAlignment="1">
      <alignment horizontal="center" vertical="center" wrapText="1"/>
    </xf>
    <xf numFmtId="3" fontId="24" fillId="2" borderId="14" xfId="0" applyNumberFormat="1" applyFont="1" applyFill="1" applyBorder="1" applyAlignment="1">
      <alignment horizontal="center" vertical="center" wrapText="1"/>
    </xf>
    <xf numFmtId="0" fontId="15" fillId="0" borderId="0" xfId="0" applyFont="1" applyAlignment="1">
      <alignment horizontal="left" wrapText="1"/>
    </xf>
    <xf numFmtId="0" fontId="8" fillId="3" borderId="0" xfId="0" applyFont="1" applyFill="1" applyAlignment="1">
      <alignment horizontal="left" vertical="center"/>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4" borderId="14" xfId="0" applyFont="1" applyFill="1" applyBorder="1" applyAlignment="1">
      <alignment horizontal="left" vertical="top" wrapText="1"/>
    </xf>
    <xf numFmtId="9" fontId="0" fillId="0" borderId="5" xfId="0" applyNumberFormat="1" applyBorder="1" applyAlignment="1">
      <alignment horizontal="right" vertical="center"/>
    </xf>
    <xf numFmtId="9" fontId="0" fillId="0" borderId="15" xfId="0" applyNumberFormat="1" applyBorder="1" applyAlignment="1">
      <alignment horizontal="right" vertical="center"/>
    </xf>
    <xf numFmtId="9" fontId="0" fillId="0" borderId="14" xfId="0" applyNumberFormat="1" applyBorder="1" applyAlignment="1">
      <alignment horizontal="right" vertical="center"/>
    </xf>
    <xf numFmtId="0" fontId="0" fillId="0" borderId="4" xfId="0" applyBorder="1" applyAlignment="1">
      <alignment horizontal="center" vertical="center"/>
    </xf>
    <xf numFmtId="0" fontId="0" fillId="0" borderId="4" xfId="0" applyBorder="1" applyAlignment="1">
      <alignment horizontal="left" indent="1"/>
    </xf>
    <xf numFmtId="0" fontId="2" fillId="0" borderId="4" xfId="0" applyFont="1" applyBorder="1" applyAlignment="1">
      <alignment horizontal="left"/>
    </xf>
    <xf numFmtId="0" fontId="2" fillId="4" borderId="6" xfId="0" applyFont="1" applyFill="1" applyBorder="1" applyAlignment="1">
      <alignment horizontal="left"/>
    </xf>
    <xf numFmtId="0" fontId="2" fillId="4" borderId="7" xfId="0" applyFont="1" applyFill="1" applyBorder="1" applyAlignment="1">
      <alignment horizontal="left"/>
    </xf>
    <xf numFmtId="9" fontId="0" fillId="2" borderId="5" xfId="1" applyNumberFormat="1" applyFont="1" applyFill="1" applyBorder="1" applyAlignment="1">
      <alignment horizontal="right" vertical="center"/>
    </xf>
    <xf numFmtId="9" fontId="0" fillId="2" borderId="15" xfId="1" applyNumberFormat="1" applyFont="1" applyFill="1" applyBorder="1" applyAlignment="1">
      <alignment horizontal="right" vertical="center"/>
    </xf>
    <xf numFmtId="9" fontId="0" fillId="2" borderId="14" xfId="1" applyNumberFormat="1" applyFont="1" applyFill="1" applyBorder="1" applyAlignment="1">
      <alignment horizontal="righ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8" fillId="3" borderId="6" xfId="0" applyFont="1" applyFill="1" applyBorder="1" applyAlignment="1">
      <alignment horizontal="center"/>
    </xf>
    <xf numFmtId="0" fontId="8" fillId="3" borderId="7" xfId="0" applyFont="1" applyFill="1" applyBorder="1" applyAlignment="1">
      <alignment horizontal="center"/>
    </xf>
    <xf numFmtId="0" fontId="0" fillId="0" borderId="4" xfId="0"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C72C"/>
      <color rgb="FFFF5C39"/>
      <color rgb="FFFF603D"/>
      <color rgb="FF0068A0"/>
      <color rgb="FF0077DA"/>
      <color rgb="FF6AA4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2130722</xdr:colOff>
      <xdr:row>1</xdr:row>
      <xdr:rowOff>168654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
          <a:ext cx="2073572" cy="340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2</xdr:col>
      <xdr:colOff>1140122</xdr:colOff>
      <xdr:row>1</xdr:row>
      <xdr:rowOff>172464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9050"/>
          <a:ext cx="2073572" cy="3401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2</xdr:col>
      <xdr:colOff>825797</xdr:colOff>
      <xdr:row>1</xdr:row>
      <xdr:rowOff>168654</xdr:rowOff>
    </xdr:to>
    <xdr:pic>
      <xdr:nvPicPr>
        <xdr:cNvPr id="2" name="Picture 1">
          <a:extLst>
            <a:ext uri="{FF2B5EF4-FFF2-40B4-BE49-F238E27FC236}">
              <a16:creationId xmlns:a16="http://schemas.microsoft.com/office/drawing/2014/main" id="{1BBD3F37-D37A-4853-BC19-C0FC5746D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9050"/>
          <a:ext cx="2073572" cy="3401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115660</xdr:rowOff>
    </xdr:from>
    <xdr:to>
      <xdr:col>0</xdr:col>
      <xdr:colOff>2095500</xdr:colOff>
      <xdr:row>0</xdr:row>
      <xdr:rowOff>441134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15660"/>
          <a:ext cx="1981200" cy="325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nisource.com/company/sustainability/reports-and-policie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isource.com/company/sustainability/reports-and-policies" TargetMode="External"/><Relationship Id="rId1" Type="http://schemas.openxmlformats.org/officeDocument/2006/relationships/hyperlink" Target="http://www.nisource.com/sustainability"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nisource.com/company/sustainability/reports-and-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N130"/>
  <sheetViews>
    <sheetView showGridLines="0" tabSelected="1" zoomScaleNormal="100" zoomScaleSheetLayoutView="100" workbookViewId="0">
      <pane ySplit="6" topLeftCell="A7" activePane="bottomLeft" state="frozen"/>
      <selection activeCell="H6" sqref="H6:L6"/>
      <selection pane="bottomLeft" activeCell="B7" sqref="B7"/>
    </sheetView>
  </sheetViews>
  <sheetFormatPr defaultRowHeight="15" x14ac:dyDescent="0.25"/>
  <cols>
    <col min="1" max="1" width="1.28515625" customWidth="1"/>
    <col min="2" max="2" width="72.140625" style="5" customWidth="1"/>
    <col min="3" max="3" width="14.7109375" style="5" customWidth="1"/>
    <col min="4" max="4" width="14.7109375" style="19" bestFit="1" customWidth="1"/>
    <col min="5" max="6" width="14.7109375" style="19" customWidth="1"/>
    <col min="7" max="7" width="22.42578125" style="19" customWidth="1"/>
    <col min="8" max="8" width="23.7109375" style="19" bestFit="1" customWidth="1"/>
    <col min="9" max="9" width="1.7109375" customWidth="1"/>
    <col min="10" max="18" width="14.7109375" customWidth="1"/>
  </cols>
  <sheetData>
    <row r="1" spans="2:14" x14ac:dyDescent="0.25">
      <c r="C1" s="9" t="s">
        <v>1</v>
      </c>
    </row>
    <row r="3" spans="2:14" x14ac:dyDescent="0.25">
      <c r="B3" s="1" t="s">
        <v>0</v>
      </c>
      <c r="D3"/>
      <c r="E3"/>
      <c r="F3"/>
      <c r="G3" s="246" t="s">
        <v>281</v>
      </c>
      <c r="H3" s="246"/>
      <c r="J3" s="9"/>
      <c r="K3" s="9"/>
      <c r="L3" s="9"/>
      <c r="M3" s="9"/>
      <c r="N3" s="9"/>
    </row>
    <row r="4" spans="2:14" x14ac:dyDescent="0.25">
      <c r="B4" s="1"/>
      <c r="D4"/>
      <c r="E4"/>
      <c r="F4"/>
      <c r="G4" s="246"/>
      <c r="H4" s="246"/>
      <c r="J4" s="9"/>
      <c r="K4" s="9"/>
      <c r="L4" s="9"/>
      <c r="M4" s="9"/>
      <c r="N4" s="9"/>
    </row>
    <row r="5" spans="2:14" ht="4.9000000000000004" customHeight="1" x14ac:dyDescent="0.25">
      <c r="B5" s="1"/>
      <c r="C5"/>
      <c r="D5"/>
      <c r="E5"/>
      <c r="F5"/>
      <c r="G5" s="33"/>
      <c r="H5" s="33"/>
      <c r="J5" s="9"/>
      <c r="K5" s="9"/>
      <c r="L5" s="9"/>
      <c r="M5" s="9"/>
      <c r="N5" s="9"/>
    </row>
    <row r="6" spans="2:14" ht="26.25" customHeight="1" x14ac:dyDescent="0.25">
      <c r="B6" s="250" t="s">
        <v>2</v>
      </c>
      <c r="C6" s="250"/>
      <c r="D6" s="250"/>
      <c r="E6" s="250"/>
      <c r="F6" s="250"/>
      <c r="G6" s="250"/>
      <c r="H6"/>
    </row>
    <row r="7" spans="2:14" ht="10.15" customHeight="1" x14ac:dyDescent="0.25">
      <c r="B7" s="34"/>
      <c r="C7" s="34"/>
      <c r="D7" s="34"/>
      <c r="E7" s="34"/>
      <c r="F7" s="34"/>
      <c r="G7" s="34"/>
      <c r="H7"/>
      <c r="I7" s="35"/>
    </row>
    <row r="8" spans="2:14" s="27" customFormat="1" ht="17.25" customHeight="1" x14ac:dyDescent="0.25">
      <c r="B8" s="132" t="s">
        <v>3</v>
      </c>
      <c r="C8" s="168"/>
      <c r="D8" s="168"/>
      <c r="E8" s="168"/>
      <c r="F8" s="168"/>
      <c r="G8" s="169"/>
    </row>
    <row r="9" spans="2:14" s="22" customFormat="1" ht="17.25" customHeight="1" x14ac:dyDescent="0.25">
      <c r="B9" s="60"/>
      <c r="C9" s="61" t="s">
        <v>4</v>
      </c>
      <c r="D9" s="61">
        <v>2022</v>
      </c>
      <c r="E9" s="61">
        <v>2023</v>
      </c>
      <c r="F9" s="61">
        <v>2024</v>
      </c>
      <c r="G9" s="61" t="s">
        <v>274</v>
      </c>
      <c r="I9"/>
      <c r="J9"/>
      <c r="K9"/>
      <c r="L9"/>
      <c r="M9"/>
    </row>
    <row r="10" spans="2:14" ht="17.25" customHeight="1" x14ac:dyDescent="0.25">
      <c r="B10" s="62" t="s">
        <v>5</v>
      </c>
      <c r="C10" s="137">
        <v>272068</v>
      </c>
      <c r="D10" s="137">
        <v>100145</v>
      </c>
      <c r="E10" s="137">
        <v>64777</v>
      </c>
      <c r="F10" s="137">
        <v>63481</v>
      </c>
      <c r="G10" s="251" t="s">
        <v>291</v>
      </c>
      <c r="H10"/>
      <c r="I10" s="3"/>
    </row>
    <row r="11" spans="2:14" ht="17.25" customHeight="1" x14ac:dyDescent="0.25">
      <c r="B11" s="62" t="s">
        <v>6</v>
      </c>
      <c r="C11" s="137">
        <v>210103</v>
      </c>
      <c r="D11" s="137">
        <v>48064</v>
      </c>
      <c r="E11" s="137">
        <v>44285</v>
      </c>
      <c r="F11" s="137">
        <v>31436</v>
      </c>
      <c r="G11" s="252"/>
      <c r="H11"/>
    </row>
    <row r="12" spans="2:14" ht="17.25" customHeight="1" x14ac:dyDescent="0.25">
      <c r="B12" s="130" t="s">
        <v>7</v>
      </c>
      <c r="C12" s="138">
        <f>SUM(C10:C11)</f>
        <v>482171</v>
      </c>
      <c r="D12" s="138">
        <f>SUM(D10:D11)</f>
        <v>148209</v>
      </c>
      <c r="E12" s="138">
        <f>SUM(E10:E11)</f>
        <v>109062</v>
      </c>
      <c r="F12" s="138">
        <f>SUM(F10:F11)</f>
        <v>94917</v>
      </c>
      <c r="G12" s="253"/>
      <c r="H12"/>
    </row>
    <row r="13" spans="2:14" ht="17.25" customHeight="1" x14ac:dyDescent="0.25">
      <c r="B13" s="62" t="s">
        <v>8</v>
      </c>
      <c r="C13" s="137">
        <v>685943</v>
      </c>
      <c r="D13" s="137">
        <v>167278</v>
      </c>
      <c r="E13" s="137">
        <v>134118</v>
      </c>
      <c r="F13" s="137">
        <v>141565</v>
      </c>
      <c r="G13" s="213"/>
      <c r="H13"/>
    </row>
    <row r="14" spans="2:14" ht="17.25" customHeight="1" x14ac:dyDescent="0.25">
      <c r="B14" s="130" t="s">
        <v>9</v>
      </c>
      <c r="C14" s="138">
        <f>C12+C13</f>
        <v>1168114</v>
      </c>
      <c r="D14" s="138">
        <f>D12+D13</f>
        <v>315487</v>
      </c>
      <c r="E14" s="138">
        <f>E12+E13</f>
        <v>243180</v>
      </c>
      <c r="F14" s="138">
        <f>SUM(F12:F13)</f>
        <v>236482</v>
      </c>
      <c r="G14" s="214"/>
      <c r="H14"/>
    </row>
    <row r="15" spans="2:14" ht="17.25" customHeight="1" x14ac:dyDescent="0.25">
      <c r="B15" s="108"/>
      <c r="C15" s="109"/>
      <c r="D15" s="109"/>
      <c r="E15" s="109"/>
      <c r="F15" s="109"/>
      <c r="G15" s="107"/>
      <c r="H15"/>
    </row>
    <row r="16" spans="2:14" ht="17.25" customHeight="1" x14ac:dyDescent="0.25">
      <c r="B16" s="230" t="s">
        <v>10</v>
      </c>
      <c r="C16" s="230"/>
      <c r="D16" s="230"/>
      <c r="E16" s="230"/>
      <c r="F16" s="230"/>
      <c r="G16" s="28"/>
      <c r="H16" s="29"/>
    </row>
    <row r="17" spans="2:11" ht="17.25" customHeight="1" x14ac:dyDescent="0.25">
      <c r="B17" s="60"/>
      <c r="C17" s="61" t="s">
        <v>4</v>
      </c>
      <c r="D17" s="61">
        <v>2022</v>
      </c>
      <c r="E17" s="61">
        <v>2023</v>
      </c>
      <c r="F17" s="61">
        <v>2024</v>
      </c>
      <c r="G17"/>
      <c r="H17" s="23"/>
    </row>
    <row r="18" spans="2:11" ht="17.25" customHeight="1" x14ac:dyDescent="0.25">
      <c r="B18" s="26" t="s">
        <v>5</v>
      </c>
      <c r="C18" s="140">
        <v>0.2802</v>
      </c>
      <c r="D18" s="140">
        <v>0.41420000000000001</v>
      </c>
      <c r="E18" s="140">
        <v>0.40400000000000003</v>
      </c>
      <c r="F18" s="140">
        <v>2.3699999999999999E-2</v>
      </c>
      <c r="G18"/>
      <c r="H18"/>
    </row>
    <row r="19" spans="2:11" ht="17.25" customHeight="1" x14ac:dyDescent="0.25">
      <c r="B19" s="26" t="s">
        <v>6</v>
      </c>
      <c r="C19" s="140">
        <v>0.5081</v>
      </c>
      <c r="D19" s="140">
        <v>0.5151</v>
      </c>
      <c r="E19" s="140">
        <v>0.58930000000000005</v>
      </c>
      <c r="F19" s="140">
        <v>0.60299999999999998</v>
      </c>
      <c r="G19"/>
      <c r="H19"/>
    </row>
    <row r="20" spans="2:11" ht="17.25" customHeight="1" x14ac:dyDescent="0.25">
      <c r="B20" s="26" t="s">
        <v>8</v>
      </c>
      <c r="C20" s="140">
        <v>0.99639999999999995</v>
      </c>
      <c r="D20" s="140">
        <v>1</v>
      </c>
      <c r="E20" s="140">
        <v>1</v>
      </c>
      <c r="F20" s="140">
        <v>1</v>
      </c>
      <c r="G20" s="4"/>
      <c r="H20"/>
    </row>
    <row r="21" spans="2:11" ht="17.25" customHeight="1" x14ac:dyDescent="0.25">
      <c r="B21" s="87" t="s">
        <v>11</v>
      </c>
      <c r="C21" s="141">
        <v>0.83020000000000005</v>
      </c>
      <c r="D21" s="141">
        <v>0.73509999999999998</v>
      </c>
      <c r="E21" s="141">
        <v>0.74019999999999997</v>
      </c>
      <c r="F21" s="141">
        <v>0.68510000000000004</v>
      </c>
      <c r="G21"/>
      <c r="H21"/>
    </row>
    <row r="22" spans="2:11" ht="17.25" customHeight="1" x14ac:dyDescent="0.25">
      <c r="B22" s="247" t="s">
        <v>12</v>
      </c>
      <c r="C22" s="248"/>
      <c r="D22" s="248"/>
      <c r="E22" s="248"/>
      <c r="F22" s="249"/>
      <c r="G22" s="36"/>
      <c r="H22"/>
    </row>
    <row r="23" spans="2:11" ht="17.25" customHeight="1" x14ac:dyDescent="0.35">
      <c r="B23" s="229" t="s">
        <v>280</v>
      </c>
      <c r="C23" s="229"/>
      <c r="D23" s="229"/>
      <c r="E23" s="229"/>
      <c r="F23" s="229"/>
      <c r="G23" s="28"/>
      <c r="H23" s="29"/>
    </row>
    <row r="24" spans="2:11" x14ac:dyDescent="0.25">
      <c r="B24" s="61"/>
      <c r="C24" s="61" t="s">
        <v>4</v>
      </c>
      <c r="D24" s="61">
        <v>2022</v>
      </c>
      <c r="E24" s="61">
        <v>2023</v>
      </c>
      <c r="F24" s="61">
        <v>2024</v>
      </c>
      <c r="G24"/>
      <c r="H24" s="23"/>
    </row>
    <row r="25" spans="2:11" ht="17.25" x14ac:dyDescent="0.25">
      <c r="B25" s="26" t="s">
        <v>13</v>
      </c>
      <c r="C25" s="80" t="s">
        <v>14</v>
      </c>
      <c r="D25" s="81">
        <v>1188</v>
      </c>
      <c r="E25" s="81">
        <v>1065</v>
      </c>
      <c r="F25" s="81">
        <v>886</v>
      </c>
      <c r="G25"/>
      <c r="H25" s="23"/>
    </row>
    <row r="26" spans="2:11" ht="17.25" x14ac:dyDescent="0.25">
      <c r="B26" s="26" t="s">
        <v>15</v>
      </c>
      <c r="C26" s="80" t="s">
        <v>14</v>
      </c>
      <c r="D26" s="81">
        <v>1397</v>
      </c>
      <c r="E26" s="81">
        <v>1339</v>
      </c>
      <c r="F26" s="81">
        <v>1136</v>
      </c>
      <c r="G26"/>
      <c r="H26" s="23"/>
    </row>
    <row r="27" spans="2:11" ht="39" customHeight="1" x14ac:dyDescent="0.25">
      <c r="B27" s="228" t="s">
        <v>16</v>
      </c>
      <c r="C27" s="228"/>
      <c r="D27" s="228"/>
      <c r="E27" s="228"/>
      <c r="F27" s="228"/>
      <c r="G27" s="228"/>
      <c r="H27" s="209"/>
    </row>
    <row r="28" spans="2:11" ht="17.25" customHeight="1" x14ac:dyDescent="0.25">
      <c r="B28" s="230" t="s">
        <v>17</v>
      </c>
      <c r="C28" s="230"/>
      <c r="D28" s="230"/>
      <c r="E28" s="230"/>
      <c r="F28" s="230"/>
      <c r="G28" s="230"/>
      <c r="H28" s="29"/>
      <c r="I28" s="23"/>
      <c r="J28" s="23"/>
      <c r="K28" s="23"/>
    </row>
    <row r="29" spans="2:11" ht="17.25" customHeight="1" x14ac:dyDescent="0.25">
      <c r="B29" s="64"/>
      <c r="C29" s="61" t="s">
        <v>4</v>
      </c>
      <c r="D29" s="61">
        <v>2022</v>
      </c>
      <c r="E29" s="61">
        <v>2023</v>
      </c>
      <c r="F29" s="61">
        <v>2024</v>
      </c>
      <c r="G29" s="61" t="s">
        <v>274</v>
      </c>
      <c r="H29" s="23"/>
    </row>
    <row r="30" spans="2:11" ht="17.25" customHeight="1" x14ac:dyDescent="0.25">
      <c r="B30" s="131" t="s">
        <v>18</v>
      </c>
      <c r="C30" s="65">
        <v>34304</v>
      </c>
      <c r="D30" s="66">
        <v>3131</v>
      </c>
      <c r="E30" s="66">
        <v>2124.3769999999995</v>
      </c>
      <c r="F30" s="66">
        <v>2025.71</v>
      </c>
      <c r="G30" s="116" t="s">
        <v>292</v>
      </c>
      <c r="H30" s="196"/>
    </row>
    <row r="31" spans="2:11" ht="17.25" customHeight="1" x14ac:dyDescent="0.25">
      <c r="B31" s="131" t="s">
        <v>19</v>
      </c>
      <c r="C31" s="67">
        <v>4.0819999999999999</v>
      </c>
      <c r="D31" s="68">
        <v>0.77</v>
      </c>
      <c r="E31" s="68">
        <v>0.56000000000000005</v>
      </c>
      <c r="F31" s="68">
        <v>0.44</v>
      </c>
      <c r="G31" s="117"/>
      <c r="H31" s="23"/>
    </row>
    <row r="32" spans="2:11" ht="17.25" customHeight="1" x14ac:dyDescent="0.25">
      <c r="B32" s="131" t="s">
        <v>20</v>
      </c>
      <c r="C32" s="65">
        <v>61803</v>
      </c>
      <c r="D32" s="66">
        <v>1248</v>
      </c>
      <c r="E32" s="66">
        <v>1110</v>
      </c>
      <c r="F32" s="66">
        <v>843.56</v>
      </c>
      <c r="G32" s="116" t="s">
        <v>292</v>
      </c>
      <c r="H32" s="196"/>
    </row>
    <row r="33" spans="2:11" ht="17.25" customHeight="1" x14ac:dyDescent="0.25">
      <c r="B33" s="131" t="s">
        <v>21</v>
      </c>
      <c r="C33" s="69">
        <v>7.3550000000000004</v>
      </c>
      <c r="D33" s="70">
        <v>0.30499999999999999</v>
      </c>
      <c r="E33" s="70">
        <v>0.28999999999999998</v>
      </c>
      <c r="F33" s="70">
        <v>0.182</v>
      </c>
      <c r="G33" s="212"/>
      <c r="H33" s="23"/>
    </row>
    <row r="34" spans="2:11" ht="17.25" customHeight="1" x14ac:dyDescent="0.25">
      <c r="B34" s="131" t="s">
        <v>22</v>
      </c>
      <c r="C34" s="69" t="s">
        <v>14</v>
      </c>
      <c r="D34" s="71">
        <v>137</v>
      </c>
      <c r="E34" s="71">
        <v>93.15</v>
      </c>
      <c r="F34" s="71">
        <v>88.22</v>
      </c>
      <c r="G34" s="213"/>
      <c r="H34" s="23"/>
    </row>
    <row r="35" spans="2:11" ht="17.25" customHeight="1" x14ac:dyDescent="0.25">
      <c r="B35" s="131" t="s">
        <v>279</v>
      </c>
      <c r="C35" s="69" t="s">
        <v>14</v>
      </c>
      <c r="D35" s="68">
        <v>2.5999999999999999E-2</v>
      </c>
      <c r="E35" s="68">
        <v>2.4E-2</v>
      </c>
      <c r="F35" s="68">
        <v>1.9E-2</v>
      </c>
      <c r="G35" s="214"/>
      <c r="H35" s="23"/>
    </row>
    <row r="36" spans="2:11" ht="17.25" customHeight="1" x14ac:dyDescent="0.25">
      <c r="B36" s="131" t="s">
        <v>23</v>
      </c>
      <c r="C36" s="69">
        <v>0.37</v>
      </c>
      <c r="D36" s="68">
        <v>0.02</v>
      </c>
      <c r="E36" s="68">
        <f>26.71/2000</f>
        <v>1.3355000000000001E-2</v>
      </c>
      <c r="F36" s="68">
        <f>26.23/2000</f>
        <v>1.3115E-2</v>
      </c>
      <c r="G36" s="116" t="s">
        <v>292</v>
      </c>
      <c r="H36" s="196"/>
    </row>
    <row r="37" spans="2:11" ht="17.25" customHeight="1" x14ac:dyDescent="0.25">
      <c r="B37" s="131" t="s">
        <v>278</v>
      </c>
      <c r="C37" s="69" t="s">
        <v>14</v>
      </c>
      <c r="D37" s="71">
        <v>91</v>
      </c>
      <c r="E37" s="71">
        <v>71</v>
      </c>
      <c r="F37" s="71">
        <v>80.36</v>
      </c>
      <c r="G37" s="117"/>
      <c r="H37" s="23"/>
    </row>
    <row r="38" spans="2:11" ht="17.25" customHeight="1" x14ac:dyDescent="0.25">
      <c r="B38" s="131" t="s">
        <v>24</v>
      </c>
      <c r="C38" s="65">
        <v>20103740</v>
      </c>
      <c r="D38" s="66">
        <v>5914103</v>
      </c>
      <c r="E38" s="66">
        <v>4854192</v>
      </c>
      <c r="F38" s="66">
        <v>4430280</v>
      </c>
      <c r="G38" s="116" t="s">
        <v>293</v>
      </c>
      <c r="H38" s="23"/>
    </row>
    <row r="39" spans="2:11" s="46" customFormat="1" ht="14.25" customHeight="1" x14ac:dyDescent="0.2">
      <c r="B39" s="59"/>
      <c r="C39" s="59"/>
      <c r="D39" s="59"/>
      <c r="E39" s="59"/>
      <c r="F39" s="59"/>
      <c r="G39" s="59"/>
      <c r="H39" s="47"/>
    </row>
    <row r="40" spans="2:11" s="46" customFormat="1" ht="17.25" customHeight="1" x14ac:dyDescent="0.2">
      <c r="B40" s="167" t="s">
        <v>25</v>
      </c>
      <c r="C40" s="168"/>
      <c r="D40" s="168"/>
      <c r="E40" s="168"/>
      <c r="F40" s="169"/>
      <c r="G40" s="59"/>
      <c r="H40" s="47"/>
    </row>
    <row r="41" spans="2:11" s="46" customFormat="1" ht="17.25" customHeight="1" x14ac:dyDescent="0.25">
      <c r="B41" s="64"/>
      <c r="C41" s="61" t="s">
        <v>4</v>
      </c>
      <c r="D41" s="61">
        <v>2022</v>
      </c>
      <c r="E41" s="61">
        <v>2023</v>
      </c>
      <c r="F41" s="61">
        <v>2024</v>
      </c>
      <c r="G41" s="59"/>
      <c r="H41" s="47"/>
    </row>
    <row r="42" spans="2:11" s="46" customFormat="1" ht="17.25" customHeight="1" x14ac:dyDescent="0.2">
      <c r="B42" s="131" t="s">
        <v>26</v>
      </c>
      <c r="C42" s="215">
        <v>8291954</v>
      </c>
      <c r="D42" s="215">
        <v>1963086</v>
      </c>
      <c r="E42" s="215">
        <v>1638480</v>
      </c>
      <c r="F42" s="215">
        <v>1461468.2200000002</v>
      </c>
      <c r="G42" s="59"/>
      <c r="H42" s="47"/>
    </row>
    <row r="43" spans="2:11" s="46" customFormat="1" ht="17.25" customHeight="1" x14ac:dyDescent="0.2">
      <c r="B43" s="131" t="s">
        <v>27</v>
      </c>
      <c r="C43" s="215">
        <v>13370897</v>
      </c>
      <c r="D43" s="215">
        <v>23600583</v>
      </c>
      <c r="E43" s="215">
        <v>20783507</v>
      </c>
      <c r="F43" s="215">
        <v>27241622</v>
      </c>
      <c r="G43" s="59"/>
      <c r="H43" s="47"/>
    </row>
    <row r="44" spans="2:11" s="46" customFormat="1" ht="18.600000000000001" customHeight="1" x14ac:dyDescent="0.2">
      <c r="B44" s="59"/>
      <c r="C44" s="59"/>
      <c r="D44" s="59"/>
      <c r="E44" s="59"/>
      <c r="F44" s="59"/>
      <c r="G44" s="59"/>
      <c r="H44" s="47"/>
    </row>
    <row r="45" spans="2:11" ht="17.25" customHeight="1" x14ac:dyDescent="0.25">
      <c r="B45" s="231" t="s">
        <v>28</v>
      </c>
      <c r="C45" s="232"/>
      <c r="D45" s="232"/>
      <c r="E45" s="232"/>
      <c r="F45" s="233"/>
      <c r="G45" s="189"/>
      <c r="H45" s="189"/>
      <c r="I45" s="189"/>
      <c r="J45" s="189"/>
      <c r="K45" s="189"/>
    </row>
    <row r="46" spans="2:11" ht="17.25" customHeight="1" x14ac:dyDescent="0.25">
      <c r="B46" s="64"/>
      <c r="C46" s="61" t="s">
        <v>4</v>
      </c>
      <c r="D46" s="61">
        <v>2022</v>
      </c>
      <c r="E46" s="61">
        <v>2023</v>
      </c>
      <c r="F46" s="61">
        <v>2024</v>
      </c>
      <c r="G46" s="120"/>
      <c r="H46" s="23"/>
    </row>
    <row r="47" spans="2:11" ht="17.25" customHeight="1" x14ac:dyDescent="0.25">
      <c r="B47" s="26" t="s">
        <v>29</v>
      </c>
      <c r="C47" s="142" t="s">
        <v>14</v>
      </c>
      <c r="D47" s="142">
        <v>0</v>
      </c>
      <c r="E47" s="142">
        <v>2</v>
      </c>
      <c r="F47" s="142">
        <v>0</v>
      </c>
      <c r="H47" s="23"/>
    </row>
    <row r="48" spans="2:11" s="31" customFormat="1" ht="24" customHeight="1" x14ac:dyDescent="0.25">
      <c r="B48" s="234" t="s">
        <v>30</v>
      </c>
      <c r="C48" s="234"/>
      <c r="D48" s="234"/>
      <c r="E48" s="234"/>
      <c r="F48" s="234"/>
      <c r="G48" s="37"/>
      <c r="H48" s="30"/>
    </row>
    <row r="49" spans="2:8" ht="17.25" customHeight="1" x14ac:dyDescent="0.25">
      <c r="B49" s="231" t="s">
        <v>31</v>
      </c>
      <c r="C49" s="232"/>
      <c r="D49" s="232"/>
      <c r="E49" s="232"/>
      <c r="F49" s="232"/>
      <c r="G49" s="233"/>
      <c r="H49"/>
    </row>
    <row r="50" spans="2:8" ht="17.25" customHeight="1" x14ac:dyDescent="0.25">
      <c r="B50" s="64" t="s">
        <v>32</v>
      </c>
      <c r="C50" s="61" t="s">
        <v>4</v>
      </c>
      <c r="D50" s="61">
        <v>2022</v>
      </c>
      <c r="E50" s="61">
        <v>2023</v>
      </c>
      <c r="F50" s="61">
        <v>2024</v>
      </c>
      <c r="G50" s="61" t="s">
        <v>33</v>
      </c>
      <c r="H50"/>
    </row>
    <row r="51" spans="2:8" ht="17.25" customHeight="1" x14ac:dyDescent="0.25">
      <c r="B51" s="63" t="s">
        <v>34</v>
      </c>
      <c r="C51" s="72">
        <v>18366323.359999999</v>
      </c>
      <c r="D51" s="74">
        <v>5435246.3399999999</v>
      </c>
      <c r="E51" s="74">
        <v>4464818.16</v>
      </c>
      <c r="F51" s="74">
        <v>4454405.72</v>
      </c>
      <c r="G51" s="219"/>
      <c r="H51"/>
    </row>
    <row r="52" spans="2:8" ht="17.25" customHeight="1" x14ac:dyDescent="0.25">
      <c r="B52" s="75" t="s">
        <v>35</v>
      </c>
      <c r="C52" s="72">
        <v>1065600.95</v>
      </c>
      <c r="D52" s="74">
        <v>934377.28</v>
      </c>
      <c r="E52" s="74">
        <v>926020.61</v>
      </c>
      <c r="F52" s="74">
        <v>915701.93</v>
      </c>
      <c r="G52" s="220"/>
      <c r="H52"/>
    </row>
    <row r="53" spans="2:8" ht="17.25" customHeight="1" x14ac:dyDescent="0.35">
      <c r="B53" s="63" t="s">
        <v>36</v>
      </c>
      <c r="C53" s="72">
        <v>102831.43</v>
      </c>
      <c r="D53" s="74">
        <v>13986.23</v>
      </c>
      <c r="E53" s="74">
        <v>42507.53</v>
      </c>
      <c r="F53" s="74">
        <v>20683.669999999998</v>
      </c>
      <c r="G53" s="220"/>
      <c r="H53"/>
    </row>
    <row r="54" spans="2:8" ht="17.25" customHeight="1" x14ac:dyDescent="0.25">
      <c r="B54" s="63" t="s">
        <v>37</v>
      </c>
      <c r="C54" s="72">
        <v>30884.44</v>
      </c>
      <c r="D54" s="74">
        <v>51512.82</v>
      </c>
      <c r="E54" s="74">
        <v>51694.79</v>
      </c>
      <c r="F54" s="74">
        <v>48270.11</v>
      </c>
      <c r="G54" s="220"/>
      <c r="H54"/>
    </row>
    <row r="55" spans="2:8" ht="17.25" customHeight="1" x14ac:dyDescent="0.25">
      <c r="B55" s="63" t="s">
        <v>38</v>
      </c>
      <c r="C55" s="72">
        <v>11457.8</v>
      </c>
      <c r="D55" s="74">
        <v>7276.72</v>
      </c>
      <c r="E55" s="74">
        <v>7238.15</v>
      </c>
      <c r="F55" s="74">
        <v>7124.42</v>
      </c>
      <c r="G55" s="221"/>
      <c r="H55"/>
    </row>
    <row r="56" spans="2:8" ht="17.25" customHeight="1" x14ac:dyDescent="0.25">
      <c r="B56" s="76" t="s">
        <v>39</v>
      </c>
      <c r="C56" s="77">
        <f>SUM(C51:C55)</f>
        <v>19577097.98</v>
      </c>
      <c r="D56" s="78">
        <f>SUM(D51:D55)</f>
        <v>6442399.3900000006</v>
      </c>
      <c r="E56" s="78">
        <f>SUM(E51:E55)</f>
        <v>5492279.2400000012</v>
      </c>
      <c r="F56" s="78">
        <f>SUM(F51:F55)</f>
        <v>5446185.8499999996</v>
      </c>
      <c r="G56" s="116" t="s">
        <v>294</v>
      </c>
      <c r="H56"/>
    </row>
    <row r="57" spans="2:8" ht="17.25" customHeight="1" x14ac:dyDescent="0.25">
      <c r="B57" s="64" t="s">
        <v>40</v>
      </c>
      <c r="C57" s="64"/>
      <c r="D57" s="64"/>
      <c r="E57" s="64"/>
      <c r="F57" s="64"/>
      <c r="G57" s="64"/>
      <c r="H57"/>
    </row>
    <row r="58" spans="2:8" ht="17.25" customHeight="1" x14ac:dyDescent="0.25">
      <c r="B58" s="63" t="s">
        <v>41</v>
      </c>
      <c r="C58" s="72">
        <v>65265.9</v>
      </c>
      <c r="D58" s="74">
        <v>25839.27</v>
      </c>
      <c r="E58" s="74">
        <v>24673.599999999999</v>
      </c>
      <c r="F58" s="74">
        <v>22668.41</v>
      </c>
      <c r="G58" s="235"/>
      <c r="H58"/>
    </row>
    <row r="59" spans="2:8" ht="17.25" customHeight="1" x14ac:dyDescent="0.25">
      <c r="B59" s="63" t="s">
        <v>42</v>
      </c>
      <c r="C59" s="72">
        <v>17308.93</v>
      </c>
      <c r="D59" s="74">
        <v>50739</v>
      </c>
      <c r="E59" s="74">
        <v>35106.660000000003</v>
      </c>
      <c r="F59" s="74">
        <v>24474.04</v>
      </c>
      <c r="G59" s="235"/>
      <c r="H59"/>
    </row>
    <row r="60" spans="2:8" ht="17.25" customHeight="1" x14ac:dyDescent="0.25">
      <c r="B60" s="76" t="s">
        <v>43</v>
      </c>
      <c r="C60" s="78">
        <f>SUM(C58:C59)</f>
        <v>82574.83</v>
      </c>
      <c r="D60" s="78">
        <f>SUM(D58:D59)</f>
        <v>76578.27</v>
      </c>
      <c r="E60" s="79">
        <f>SUM(E58:E59)</f>
        <v>59780.26</v>
      </c>
      <c r="F60" s="79">
        <f>SUM(F58:F59)</f>
        <v>47142.45</v>
      </c>
      <c r="G60" s="118" t="s">
        <v>294</v>
      </c>
      <c r="H60"/>
    </row>
    <row r="61" spans="2:8" ht="17.25" customHeight="1" x14ac:dyDescent="0.25">
      <c r="B61" s="64" t="s">
        <v>239</v>
      </c>
      <c r="C61" s="64"/>
      <c r="D61" s="64"/>
      <c r="E61" s="64"/>
      <c r="F61" s="64"/>
      <c r="G61" s="64"/>
      <c r="H61"/>
    </row>
    <row r="62" spans="2:8" ht="17.25" customHeight="1" x14ac:dyDescent="0.25">
      <c r="B62" s="126" t="s">
        <v>44</v>
      </c>
      <c r="C62" s="127"/>
      <c r="D62" s="128"/>
      <c r="E62" s="129"/>
      <c r="F62" s="129"/>
      <c r="G62" s="125"/>
      <c r="H62"/>
    </row>
    <row r="63" spans="2:8" ht="17.25" customHeight="1" x14ac:dyDescent="0.25">
      <c r="B63" s="124" t="s">
        <v>45</v>
      </c>
      <c r="C63" s="72">
        <v>1236441.72</v>
      </c>
      <c r="D63" s="81">
        <v>2073968.65</v>
      </c>
      <c r="E63" s="81">
        <v>1518256.63</v>
      </c>
      <c r="F63" s="81">
        <v>1078057.1399999999</v>
      </c>
      <c r="G63" s="216"/>
      <c r="H63"/>
    </row>
    <row r="64" spans="2:8" ht="17.25" customHeight="1" x14ac:dyDescent="0.25">
      <c r="B64" s="124" t="s">
        <v>46</v>
      </c>
      <c r="C64" s="72" t="s">
        <v>14</v>
      </c>
      <c r="D64" s="81">
        <v>2545880.7799999998</v>
      </c>
      <c r="E64" s="81">
        <v>2146537.77</v>
      </c>
      <c r="F64" s="81">
        <v>1894280.42</v>
      </c>
      <c r="G64" s="217"/>
      <c r="H64"/>
    </row>
    <row r="65" spans="2:8" ht="17.25" customHeight="1" x14ac:dyDescent="0.25">
      <c r="B65" s="124" t="s">
        <v>47</v>
      </c>
      <c r="C65" s="72" t="s">
        <v>14</v>
      </c>
      <c r="D65" s="81">
        <v>1036114.83</v>
      </c>
      <c r="E65" s="81">
        <v>880509.37</v>
      </c>
      <c r="F65" s="81">
        <v>936479.02</v>
      </c>
      <c r="G65" s="217"/>
      <c r="H65"/>
    </row>
    <row r="66" spans="2:8" ht="17.25" customHeight="1" x14ac:dyDescent="0.25">
      <c r="B66" s="63" t="s">
        <v>48</v>
      </c>
      <c r="C66" s="72">
        <v>15159259.98</v>
      </c>
      <c r="D66" s="81">
        <v>10103991.550000001</v>
      </c>
      <c r="E66" s="81">
        <v>8877005.0800000001</v>
      </c>
      <c r="F66" s="81">
        <v>8694755.3000000007</v>
      </c>
      <c r="G66" s="217"/>
      <c r="H66"/>
    </row>
    <row r="67" spans="2:8" ht="17.25" customHeight="1" x14ac:dyDescent="0.25">
      <c r="B67" s="76" t="s">
        <v>240</v>
      </c>
      <c r="C67" s="77">
        <f t="shared" ref="C67:E67" si="0">SUM(C63:C66)</f>
        <v>16395701.700000001</v>
      </c>
      <c r="D67" s="77">
        <f t="shared" si="0"/>
        <v>15759955.810000001</v>
      </c>
      <c r="E67" s="77">
        <f t="shared" si="0"/>
        <v>13422308.85</v>
      </c>
      <c r="F67" s="77">
        <f>SUM(F63:F66)</f>
        <v>12603571.880000001</v>
      </c>
      <c r="G67" s="218"/>
      <c r="H67"/>
    </row>
    <row r="68" spans="2:8" ht="17.25" customHeight="1" x14ac:dyDescent="0.25">
      <c r="B68" s="64" t="s">
        <v>49</v>
      </c>
      <c r="C68" s="64"/>
      <c r="D68" s="64"/>
      <c r="E68" s="64"/>
      <c r="F68" s="64"/>
      <c r="G68" s="64"/>
      <c r="H68"/>
    </row>
    <row r="69" spans="2:8" ht="17.25" customHeight="1" x14ac:dyDescent="0.25">
      <c r="B69" s="82" t="s">
        <v>50</v>
      </c>
      <c r="C69" s="72">
        <v>25870782.449999999</v>
      </c>
      <c r="D69" s="81">
        <v>38884108.859999999</v>
      </c>
      <c r="E69" s="81">
        <v>38737970</v>
      </c>
      <c r="F69" s="81">
        <v>39562972.439999998</v>
      </c>
      <c r="G69" s="186"/>
      <c r="H69"/>
    </row>
    <row r="70" spans="2:8" ht="9" customHeight="1" x14ac:dyDescent="0.25">
      <c r="B70" s="56"/>
      <c r="C70" s="57"/>
      <c r="D70" s="57"/>
      <c r="E70" s="58"/>
      <c r="F70" s="58"/>
      <c r="G70"/>
      <c r="H70"/>
    </row>
    <row r="71" spans="2:8" s="48" customFormat="1" ht="75" customHeight="1" x14ac:dyDescent="0.2">
      <c r="B71" s="242" t="s">
        <v>256</v>
      </c>
      <c r="C71" s="242"/>
      <c r="D71" s="242"/>
      <c r="E71" s="242"/>
      <c r="F71" s="242"/>
      <c r="G71" s="242"/>
      <c r="H71" s="242"/>
    </row>
    <row r="72" spans="2:8" ht="8.25" customHeight="1" x14ac:dyDescent="0.25"/>
    <row r="73" spans="2:8" ht="17.25" customHeight="1" x14ac:dyDescent="0.25">
      <c r="B73" s="230" t="s">
        <v>51</v>
      </c>
      <c r="C73" s="230"/>
      <c r="D73" s="230"/>
      <c r="E73" s="230"/>
      <c r="F73" s="230"/>
      <c r="G73" s="230"/>
    </row>
    <row r="74" spans="2:8" ht="17.25" customHeight="1" x14ac:dyDescent="0.25">
      <c r="B74" s="64"/>
      <c r="C74" s="61" t="s">
        <v>4</v>
      </c>
      <c r="D74" s="61">
        <v>2022</v>
      </c>
      <c r="E74" s="61">
        <v>2023</v>
      </c>
      <c r="F74" s="61">
        <v>2024</v>
      </c>
      <c r="G74" s="61" t="s">
        <v>274</v>
      </c>
    </row>
    <row r="75" spans="2:8" ht="17.25" customHeight="1" x14ac:dyDescent="0.25">
      <c r="B75" s="63" t="s">
        <v>251</v>
      </c>
      <c r="C75" s="143">
        <v>119252</v>
      </c>
      <c r="D75" s="144">
        <v>10111.620000000001</v>
      </c>
      <c r="E75" s="144">
        <v>9787</v>
      </c>
      <c r="F75" s="144">
        <v>8477.91</v>
      </c>
      <c r="G75" s="244" t="s">
        <v>292</v>
      </c>
      <c r="H75" s="196"/>
    </row>
    <row r="76" spans="2:8" ht="17.25" customHeight="1" x14ac:dyDescent="0.25">
      <c r="B76" s="63" t="s">
        <v>52</v>
      </c>
      <c r="C76" s="143">
        <v>110887</v>
      </c>
      <c r="D76" s="145">
        <v>6438.25</v>
      </c>
      <c r="E76" s="145">
        <v>6930</v>
      </c>
      <c r="F76" s="145">
        <v>6128.3509999999997</v>
      </c>
      <c r="G76" s="245"/>
      <c r="H76" s="196"/>
    </row>
    <row r="77" spans="2:8" ht="17.25" customHeight="1" x14ac:dyDescent="0.25">
      <c r="B77" s="63" t="s">
        <v>53</v>
      </c>
      <c r="C77" s="143">
        <f>C75-C76</f>
        <v>8365</v>
      </c>
      <c r="D77" s="145">
        <f t="shared" ref="D77:F77" si="1">D75-D76</f>
        <v>3673.3700000000008</v>
      </c>
      <c r="E77" s="145">
        <f t="shared" si="1"/>
        <v>2857</v>
      </c>
      <c r="F77" s="145">
        <f t="shared" si="1"/>
        <v>2349.5590000000002</v>
      </c>
      <c r="G77" s="217"/>
    </row>
    <row r="78" spans="2:8" ht="17.25" customHeight="1" x14ac:dyDescent="0.25">
      <c r="B78" s="63" t="s">
        <v>54</v>
      </c>
      <c r="C78" s="146">
        <f>C76/C75</f>
        <v>0.92985442592157785</v>
      </c>
      <c r="D78" s="146">
        <f t="shared" ref="D78" si="2">D76/D75</f>
        <v>0.63671795419527233</v>
      </c>
      <c r="E78" s="146">
        <f>E76/E75</f>
        <v>0.70808214979053852</v>
      </c>
      <c r="F78" s="146">
        <f>F76/F75</f>
        <v>0.72286105891664332</v>
      </c>
      <c r="G78" s="218"/>
    </row>
    <row r="79" spans="2:8" ht="17.25" customHeight="1" x14ac:dyDescent="0.25">
      <c r="B79" s="25"/>
      <c r="C79" s="190"/>
      <c r="D79" s="84"/>
      <c r="E79" s="84"/>
      <c r="F79" s="83"/>
      <c r="G79" s="85"/>
    </row>
    <row r="80" spans="2:8" ht="17.25" customHeight="1" x14ac:dyDescent="0.25">
      <c r="B80" s="167" t="s">
        <v>55</v>
      </c>
      <c r="C80" s="168"/>
      <c r="D80" s="168"/>
      <c r="E80" s="168"/>
      <c r="F80" s="169"/>
      <c r="G80" s="5"/>
    </row>
    <row r="81" spans="2:7" ht="17.25" customHeight="1" x14ac:dyDescent="0.25">
      <c r="B81" s="86"/>
      <c r="C81" s="86" t="s">
        <v>4</v>
      </c>
      <c r="D81" s="86">
        <v>2022</v>
      </c>
      <c r="E81" s="86">
        <v>2023</v>
      </c>
      <c r="F81" s="86">
        <v>2024</v>
      </c>
      <c r="G81" s="38"/>
    </row>
    <row r="82" spans="2:7" ht="17.25" customHeight="1" x14ac:dyDescent="0.25">
      <c r="B82" s="75" t="s">
        <v>56</v>
      </c>
      <c r="C82" s="241" t="s">
        <v>57</v>
      </c>
      <c r="D82" s="144">
        <v>33531.29535283424</v>
      </c>
      <c r="E82" s="144">
        <v>32802.432304701324</v>
      </c>
      <c r="F82" s="80">
        <v>32154.093057516464</v>
      </c>
      <c r="G82" s="5"/>
    </row>
    <row r="83" spans="2:7" ht="17.25" customHeight="1" x14ac:dyDescent="0.25">
      <c r="B83" s="75" t="s">
        <v>58</v>
      </c>
      <c r="C83" s="241"/>
      <c r="D83" s="145">
        <v>22149.029073828504</v>
      </c>
      <c r="E83" s="145">
        <v>21770.934356793023</v>
      </c>
      <c r="F83" s="81">
        <v>21454.918415247917</v>
      </c>
    </row>
    <row r="84" spans="2:7" ht="17.25" customHeight="1" x14ac:dyDescent="0.25">
      <c r="B84" s="75" t="s">
        <v>59</v>
      </c>
      <c r="C84" s="241"/>
      <c r="D84" s="145">
        <v>866919121</v>
      </c>
      <c r="E84" s="145">
        <v>842042730</v>
      </c>
      <c r="F84" s="81">
        <v>854265653</v>
      </c>
    </row>
    <row r="85" spans="2:7" ht="17.25" customHeight="1" x14ac:dyDescent="0.25">
      <c r="B85" s="75" t="s">
        <v>60</v>
      </c>
      <c r="C85" s="241"/>
      <c r="D85" s="145">
        <v>786954016.43753004</v>
      </c>
      <c r="E85" s="145">
        <v>778587778.37496865</v>
      </c>
      <c r="F85" s="81">
        <v>815358695.03872633</v>
      </c>
    </row>
    <row r="86" spans="2:7" ht="17.25" customHeight="1" x14ac:dyDescent="0.25">
      <c r="B86" s="75" t="s">
        <v>61</v>
      </c>
      <c r="C86" s="241"/>
      <c r="D86" s="147">
        <v>0.93400000000000016</v>
      </c>
      <c r="E86" s="147">
        <v>0.93400000000000005</v>
      </c>
      <c r="F86" s="207">
        <v>0.93400000000000005</v>
      </c>
    </row>
    <row r="87" spans="2:7" ht="17.25" customHeight="1" x14ac:dyDescent="0.25">
      <c r="B87" s="75" t="s">
        <v>62</v>
      </c>
      <c r="C87" s="241"/>
      <c r="D87" s="147">
        <v>0.93399999999999994</v>
      </c>
      <c r="E87" s="147">
        <v>0.93399999999999994</v>
      </c>
      <c r="F87" s="207">
        <v>0.93400000000000005</v>
      </c>
    </row>
    <row r="88" spans="2:7" ht="17.25" customHeight="1" x14ac:dyDescent="0.25">
      <c r="B88" s="75" t="s">
        <v>63</v>
      </c>
      <c r="C88" s="241"/>
      <c r="D88" s="148">
        <v>2.15686838235219E-3</v>
      </c>
      <c r="E88" s="148">
        <v>2.1723200585016603E-3</v>
      </c>
      <c r="F88" s="208">
        <v>2.0989167536651096E-3</v>
      </c>
    </row>
    <row r="89" spans="2:7" ht="17.25" customHeight="1" x14ac:dyDescent="0.25">
      <c r="B89" s="75" t="s">
        <v>64</v>
      </c>
      <c r="C89" s="241"/>
      <c r="D89" s="148">
        <v>2.3760351978454942E-3</v>
      </c>
      <c r="E89" s="148">
        <v>2.3493642763212754E-3</v>
      </c>
      <c r="F89" s="208">
        <v>2.1990720183307829E-3</v>
      </c>
    </row>
    <row r="90" spans="2:7" ht="17.25" customHeight="1" x14ac:dyDescent="0.25">
      <c r="B90" s="75" t="s">
        <v>65</v>
      </c>
      <c r="C90" s="241"/>
      <c r="D90" s="148">
        <v>1.4247150313297433E-3</v>
      </c>
      <c r="E90" s="148">
        <v>1.4417661762480404E-3</v>
      </c>
      <c r="F90" s="208">
        <v>1.4005087199856527E-3</v>
      </c>
    </row>
    <row r="91" spans="2:7" ht="17.25" customHeight="1" x14ac:dyDescent="0.25">
      <c r="B91" s="75" t="s">
        <v>66</v>
      </c>
      <c r="C91" s="241"/>
      <c r="D91" s="148">
        <v>1.5694852263758851E-3</v>
      </c>
      <c r="E91" s="148">
        <v>1.5592702079185268E-3</v>
      </c>
      <c r="F91" s="208">
        <v>1.4673376312665839E-3</v>
      </c>
    </row>
    <row r="92" spans="2:7" x14ac:dyDescent="0.25">
      <c r="B92" s="41"/>
      <c r="C92" s="3"/>
      <c r="D92" s="3"/>
      <c r="E92" s="3"/>
      <c r="F92" s="3"/>
      <c r="G92"/>
    </row>
    <row r="93" spans="2:7" ht="16.5" customHeight="1" x14ac:dyDescent="0.25">
      <c r="B93" s="167" t="s">
        <v>67</v>
      </c>
      <c r="C93" s="168"/>
      <c r="D93" s="168"/>
      <c r="E93" s="168"/>
      <c r="F93" s="169"/>
      <c r="G93" s="28"/>
    </row>
    <row r="94" spans="2:7" ht="16.5" customHeight="1" x14ac:dyDescent="0.25">
      <c r="B94" s="64"/>
      <c r="C94" s="61" t="s">
        <v>4</v>
      </c>
      <c r="D94" s="61">
        <v>2022</v>
      </c>
      <c r="E94" s="61">
        <v>2023</v>
      </c>
      <c r="F94" s="61">
        <v>2024</v>
      </c>
      <c r="G94"/>
    </row>
    <row r="95" spans="2:7" ht="16.5" customHeight="1" x14ac:dyDescent="0.25">
      <c r="B95" s="63" t="s">
        <v>68</v>
      </c>
      <c r="C95" s="238" t="s">
        <v>57</v>
      </c>
      <c r="D95" s="145">
        <v>2611</v>
      </c>
      <c r="E95" s="145">
        <v>3575</v>
      </c>
      <c r="F95" s="145">
        <v>4451</v>
      </c>
      <c r="G95"/>
    </row>
    <row r="96" spans="2:7" ht="16.5" customHeight="1" x14ac:dyDescent="0.25">
      <c r="B96" s="63" t="s">
        <v>69</v>
      </c>
      <c r="C96" s="239"/>
      <c r="D96" s="145">
        <v>3009</v>
      </c>
      <c r="E96" s="145">
        <v>3078</v>
      </c>
      <c r="F96" s="145">
        <v>3159</v>
      </c>
      <c r="G96"/>
    </row>
    <row r="97" spans="2:7" ht="16.5" customHeight="1" x14ac:dyDescent="0.25">
      <c r="B97" s="87" t="s">
        <v>70</v>
      </c>
      <c r="C97" s="240"/>
      <c r="D97" s="149">
        <f>SUM(D95:D96)</f>
        <v>5620</v>
      </c>
      <c r="E97" s="149">
        <f>SUM(E95:E96)</f>
        <v>6653</v>
      </c>
      <c r="F97" s="149">
        <f>SUM(F95:F96)</f>
        <v>7610</v>
      </c>
      <c r="G97"/>
    </row>
    <row r="98" spans="2:7" ht="17.25" customHeight="1" x14ac:dyDescent="0.25">
      <c r="B98" s="28"/>
      <c r="C98" s="42"/>
      <c r="D98" s="42"/>
      <c r="E98" s="42"/>
      <c r="F98" s="42"/>
      <c r="G98"/>
    </row>
    <row r="99" spans="2:7" ht="17.25" customHeight="1" x14ac:dyDescent="0.25">
      <c r="B99" s="167" t="s">
        <v>71</v>
      </c>
      <c r="C99" s="168"/>
      <c r="D99" s="168"/>
      <c r="E99" s="168"/>
      <c r="F99" s="169"/>
      <c r="G99" s="114"/>
    </row>
    <row r="100" spans="2:7" ht="30" x14ac:dyDescent="0.25">
      <c r="B100" s="163" t="s">
        <v>72</v>
      </c>
      <c r="C100" s="110" t="s">
        <v>73</v>
      </c>
      <c r="D100" s="102" t="s">
        <v>74</v>
      </c>
      <c r="E100" s="110" t="s">
        <v>70</v>
      </c>
      <c r="F100" s="102" t="s">
        <v>75</v>
      </c>
      <c r="G100" s="111"/>
    </row>
    <row r="101" spans="2:7" ht="17.25" customHeight="1" x14ac:dyDescent="0.25">
      <c r="B101" s="164">
        <v>2022</v>
      </c>
      <c r="C101" s="165"/>
      <c r="D101" s="165"/>
      <c r="E101" s="165"/>
      <c r="F101" s="166"/>
      <c r="G101" s="115"/>
    </row>
    <row r="102" spans="2:7" ht="17.25" customHeight="1" x14ac:dyDescent="0.25">
      <c r="B102" s="63" t="s">
        <v>76</v>
      </c>
      <c r="C102" s="150">
        <v>418</v>
      </c>
      <c r="D102" s="151">
        <v>53329</v>
      </c>
      <c r="E102" s="151">
        <f>SUM(C102:D102)</f>
        <v>53747</v>
      </c>
      <c r="F102" s="152">
        <f>E102/E106</f>
        <v>0.94893977647910455</v>
      </c>
      <c r="G102" s="115"/>
    </row>
    <row r="103" spans="2:7" ht="17.25" customHeight="1" x14ac:dyDescent="0.25">
      <c r="B103" s="63" t="s">
        <v>77</v>
      </c>
      <c r="C103" s="151">
        <v>19</v>
      </c>
      <c r="D103" s="151">
        <v>2860</v>
      </c>
      <c r="E103" s="151">
        <f>SUM(C103:D103)</f>
        <v>2879</v>
      </c>
      <c r="F103" s="152">
        <f>E103/E106</f>
        <v>5.0830699694556752E-2</v>
      </c>
      <c r="G103" s="115"/>
    </row>
    <row r="104" spans="2:7" ht="17.25" customHeight="1" x14ac:dyDescent="0.25">
      <c r="B104" s="63" t="s">
        <v>78</v>
      </c>
      <c r="C104" s="151">
        <v>0</v>
      </c>
      <c r="D104" s="151">
        <v>0</v>
      </c>
      <c r="E104" s="151">
        <v>0</v>
      </c>
      <c r="F104" s="187">
        <v>0</v>
      </c>
      <c r="G104" s="115"/>
    </row>
    <row r="105" spans="2:7" ht="17.25" customHeight="1" x14ac:dyDescent="0.25">
      <c r="B105" s="63" t="s">
        <v>79</v>
      </c>
      <c r="C105" s="151">
        <v>8</v>
      </c>
      <c r="D105" s="151">
        <v>5</v>
      </c>
      <c r="E105" s="151">
        <v>13</v>
      </c>
      <c r="F105" s="140">
        <f>E105/E106</f>
        <v>2.2952382633874185E-4</v>
      </c>
      <c r="G105" s="115"/>
    </row>
    <row r="106" spans="2:7" ht="17.25" customHeight="1" x14ac:dyDescent="0.25">
      <c r="B106" s="87" t="s">
        <v>70</v>
      </c>
      <c r="C106" s="149">
        <f>SUM(C102:C105)</f>
        <v>445</v>
      </c>
      <c r="D106" s="153">
        <f>SUM(D102:D105)</f>
        <v>56194</v>
      </c>
      <c r="E106" s="153">
        <f>C106+D106</f>
        <v>56639</v>
      </c>
      <c r="F106" s="155">
        <f>SUM(F102:F105)</f>
        <v>1</v>
      </c>
      <c r="G106" s="115"/>
    </row>
    <row r="107" spans="2:7" ht="17.25" customHeight="1" x14ac:dyDescent="0.25">
      <c r="B107" s="164">
        <v>2023</v>
      </c>
      <c r="C107" s="165"/>
      <c r="D107" s="165"/>
      <c r="E107" s="165"/>
      <c r="F107" s="166"/>
      <c r="G107" s="32"/>
    </row>
    <row r="108" spans="2:7" ht="17.25" customHeight="1" x14ac:dyDescent="0.25">
      <c r="B108" s="63" t="s">
        <v>76</v>
      </c>
      <c r="C108" s="150">
        <v>269</v>
      </c>
      <c r="D108" s="151">
        <v>42851</v>
      </c>
      <c r="E108" s="151">
        <f>SUM(C108:D108)</f>
        <v>43120</v>
      </c>
      <c r="F108" s="152">
        <f>E108/E112</f>
        <v>0.93234448312395946</v>
      </c>
      <c r="G108"/>
    </row>
    <row r="109" spans="2:7" ht="17.25" customHeight="1" x14ac:dyDescent="0.25">
      <c r="B109" s="63" t="s">
        <v>77</v>
      </c>
      <c r="C109" s="151">
        <v>8</v>
      </c>
      <c r="D109" s="151">
        <v>3108</v>
      </c>
      <c r="E109" s="151">
        <f>SUM(C109:D109)</f>
        <v>3116</v>
      </c>
      <c r="F109" s="152">
        <f>E109/E112</f>
        <v>6.7374429717399292E-2</v>
      </c>
      <c r="G109"/>
    </row>
    <row r="110" spans="2:7" ht="17.25" customHeight="1" x14ac:dyDescent="0.25">
      <c r="B110" s="63" t="s">
        <v>78</v>
      </c>
      <c r="C110" s="151">
        <v>0</v>
      </c>
      <c r="D110" s="151">
        <v>2</v>
      </c>
      <c r="E110" s="151">
        <f>SUM(C110:D110)</f>
        <v>2</v>
      </c>
      <c r="F110" s="154">
        <f>E110/E112</f>
        <v>4.3244178252502759E-5</v>
      </c>
      <c r="G110"/>
    </row>
    <row r="111" spans="2:7" ht="17.25" customHeight="1" x14ac:dyDescent="0.25">
      <c r="B111" s="63" t="s">
        <v>79</v>
      </c>
      <c r="C111" s="151">
        <v>8</v>
      </c>
      <c r="D111" s="151">
        <v>3</v>
      </c>
      <c r="E111" s="151">
        <f>SUM(C111:D111)</f>
        <v>11</v>
      </c>
      <c r="F111" s="140">
        <f>E111/E112</f>
        <v>2.3784298038876517E-4</v>
      </c>
      <c r="G111"/>
    </row>
    <row r="112" spans="2:7" ht="17.25" customHeight="1" x14ac:dyDescent="0.25">
      <c r="B112" s="87" t="s">
        <v>70</v>
      </c>
      <c r="C112" s="149">
        <f>SUM(C108:C111)</f>
        <v>285</v>
      </c>
      <c r="D112" s="153">
        <f>SUM(D108:D111)</f>
        <v>45964</v>
      </c>
      <c r="E112" s="153">
        <f>C112+D112</f>
        <v>46249</v>
      </c>
      <c r="F112" s="155">
        <f>SUM(F108:F111)</f>
        <v>1</v>
      </c>
      <c r="G112" s="1"/>
    </row>
    <row r="113" spans="2:8" ht="17.25" customHeight="1" x14ac:dyDescent="0.25">
      <c r="B113" s="164">
        <v>2024</v>
      </c>
      <c r="C113" s="165"/>
      <c r="D113" s="165"/>
      <c r="E113" s="165"/>
      <c r="F113" s="166"/>
      <c r="G113" s="1"/>
    </row>
    <row r="114" spans="2:8" ht="17.25" customHeight="1" x14ac:dyDescent="0.25">
      <c r="B114" s="63" t="s">
        <v>76</v>
      </c>
      <c r="C114" s="150">
        <v>37.461500000000001</v>
      </c>
      <c r="D114" s="151">
        <v>24995.875427649986</v>
      </c>
      <c r="E114" s="151">
        <f>SUM(C114:D114)</f>
        <v>25033.336927649987</v>
      </c>
      <c r="F114" s="152">
        <f>E114/E118</f>
        <v>0.86791947792429602</v>
      </c>
      <c r="G114" s="1"/>
    </row>
    <row r="115" spans="2:8" ht="17.25" customHeight="1" x14ac:dyDescent="0.25">
      <c r="B115" s="63" t="s">
        <v>77</v>
      </c>
      <c r="C115" s="151">
        <v>28.210579750000004</v>
      </c>
      <c r="D115" s="151">
        <v>3750.2126895000001</v>
      </c>
      <c r="E115" s="151">
        <f>SUM(C115:D115)</f>
        <v>3778.42326925</v>
      </c>
      <c r="F115" s="152">
        <f>E115/E118</f>
        <v>0.13100000054736305</v>
      </c>
      <c r="G115" s="1"/>
    </row>
    <row r="116" spans="2:8" ht="17.25" customHeight="1" x14ac:dyDescent="0.25">
      <c r="B116" s="63" t="s">
        <v>78</v>
      </c>
      <c r="C116" s="151">
        <v>0</v>
      </c>
      <c r="D116" s="151">
        <v>5.6330775000000006</v>
      </c>
      <c r="E116" s="151">
        <f>SUM(C116:D116)</f>
        <v>5.6330775000000006</v>
      </c>
      <c r="F116" s="154">
        <f>E116/E118</f>
        <v>1.9530187673489924E-4</v>
      </c>
      <c r="G116" s="1"/>
    </row>
    <row r="117" spans="2:8" ht="17.25" customHeight="1" x14ac:dyDescent="0.25">
      <c r="B117" s="63" t="s">
        <v>79</v>
      </c>
      <c r="C117" s="151">
        <v>22.846642800000001</v>
      </c>
      <c r="D117" s="151">
        <v>2.6856817500000001</v>
      </c>
      <c r="E117" s="151">
        <f>SUM(C117:D117)</f>
        <v>25.532324550000002</v>
      </c>
      <c r="F117" s="140">
        <f>E117/E118</f>
        <v>8.8521965160599011E-4</v>
      </c>
      <c r="G117" s="1"/>
    </row>
    <row r="118" spans="2:8" ht="17.25" customHeight="1" x14ac:dyDescent="0.25">
      <c r="B118" s="87" t="s">
        <v>70</v>
      </c>
      <c r="C118" s="149">
        <f>SUM(C114:C117)</f>
        <v>88.518722550000007</v>
      </c>
      <c r="D118" s="153">
        <f>SUM(D114:D117)</f>
        <v>28754.406876399986</v>
      </c>
      <c r="E118" s="153">
        <f>C118+D118</f>
        <v>28842.925598949987</v>
      </c>
      <c r="F118" s="155">
        <f>SUM(F114:F117)</f>
        <v>1</v>
      </c>
      <c r="G118" s="1"/>
    </row>
    <row r="119" spans="2:8" ht="43.5" customHeight="1" x14ac:dyDescent="0.25">
      <c r="B119" s="243" t="s">
        <v>80</v>
      </c>
      <c r="C119" s="243"/>
      <c r="D119" s="243"/>
      <c r="E119" s="243"/>
      <c r="F119" s="243"/>
      <c r="G119" s="243"/>
      <c r="H119" s="211"/>
    </row>
    <row r="120" spans="2:8" ht="17.25" x14ac:dyDescent="0.25">
      <c r="B120" s="40"/>
      <c r="C120" s="43"/>
      <c r="D120" s="43"/>
      <c r="E120" s="43"/>
      <c r="F120" s="43"/>
      <c r="G120" s="43"/>
    </row>
    <row r="121" spans="2:8" ht="17.25" customHeight="1" x14ac:dyDescent="0.25">
      <c r="B121" s="170" t="s">
        <v>81</v>
      </c>
      <c r="C121" s="236"/>
      <c r="D121" s="236"/>
      <c r="E121" s="236"/>
      <c r="F121" s="237"/>
      <c r="G121" s="114"/>
    </row>
    <row r="122" spans="2:8" ht="17.25" customHeight="1" x14ac:dyDescent="0.25">
      <c r="B122" s="90"/>
      <c r="C122" s="88" t="s">
        <v>82</v>
      </c>
      <c r="D122" s="89" t="s">
        <v>83</v>
      </c>
      <c r="E122" s="88" t="s">
        <v>70</v>
      </c>
      <c r="F122" s="89" t="s">
        <v>84</v>
      </c>
      <c r="G122" s="112"/>
    </row>
    <row r="123" spans="2:8" ht="17.25" customHeight="1" x14ac:dyDescent="0.25">
      <c r="B123" s="122">
        <v>2022</v>
      </c>
      <c r="C123" s="156">
        <v>3601</v>
      </c>
      <c r="D123" s="157">
        <v>10943</v>
      </c>
      <c r="E123" s="157">
        <f>SUM(C123:D123)</f>
        <v>14544</v>
      </c>
      <c r="F123" s="158">
        <f>C123/E123</f>
        <v>0.2475935093509351</v>
      </c>
      <c r="G123" s="113"/>
    </row>
    <row r="124" spans="2:8" ht="17.25" customHeight="1" x14ac:dyDescent="0.25">
      <c r="B124" s="121">
        <v>2023</v>
      </c>
      <c r="C124" s="159">
        <v>4305</v>
      </c>
      <c r="D124" s="160">
        <v>9817</v>
      </c>
      <c r="E124" s="161">
        <f>SUM(C124:D124)</f>
        <v>14122</v>
      </c>
      <c r="F124" s="152">
        <f>C124/E124</f>
        <v>0.30484350658546949</v>
      </c>
      <c r="G124" s="113"/>
    </row>
    <row r="125" spans="2:8" ht="17.25" customHeight="1" x14ac:dyDescent="0.25">
      <c r="B125" s="121">
        <v>2024</v>
      </c>
      <c r="C125" s="159">
        <v>3339</v>
      </c>
      <c r="D125" s="160">
        <v>5387</v>
      </c>
      <c r="E125" s="161">
        <f>SUM(C125:D125)</f>
        <v>8726</v>
      </c>
      <c r="F125" s="152">
        <f>C125/E125</f>
        <v>0.38264955305982123</v>
      </c>
      <c r="G125" s="113"/>
    </row>
    <row r="126" spans="2:8" ht="17.25" customHeight="1" x14ac:dyDescent="0.25">
      <c r="B126" s="43"/>
      <c r="C126" s="43"/>
      <c r="D126" s="43"/>
      <c r="E126" s="43"/>
      <c r="F126" s="43"/>
      <c r="G126" s="43"/>
    </row>
    <row r="127" spans="2:8" ht="17.25" customHeight="1" x14ac:dyDescent="0.25">
      <c r="B127" s="39" t="s">
        <v>85</v>
      </c>
      <c r="C127" s="92">
        <v>2022</v>
      </c>
      <c r="D127" s="92">
        <v>2023</v>
      </c>
      <c r="E127" s="92">
        <v>2024</v>
      </c>
      <c r="F127" s="44"/>
      <c r="G127"/>
    </row>
    <row r="128" spans="2:8" ht="17.25" customHeight="1" x14ac:dyDescent="0.25">
      <c r="B128" s="63" t="s">
        <v>86</v>
      </c>
      <c r="C128" s="162">
        <v>107018465</v>
      </c>
      <c r="D128" s="162">
        <v>106921537</v>
      </c>
      <c r="E128" s="162">
        <v>106889683</v>
      </c>
      <c r="F128" s="45"/>
      <c r="G128"/>
    </row>
    <row r="129" spans="2:8" x14ac:dyDescent="0.25">
      <c r="B129" s="25"/>
      <c r="C129" s="91"/>
      <c r="D129" s="91"/>
      <c r="E129" s="91"/>
      <c r="F129" s="45"/>
      <c r="G129"/>
    </row>
    <row r="130" spans="2:8" ht="54" customHeight="1" x14ac:dyDescent="0.25">
      <c r="B130" s="227" t="s">
        <v>290</v>
      </c>
      <c r="C130" s="227"/>
      <c r="D130" s="227"/>
      <c r="E130" s="227"/>
      <c r="F130" s="227"/>
      <c r="G130" s="227"/>
      <c r="H130" s="209"/>
    </row>
  </sheetData>
  <mergeCells count="21">
    <mergeCell ref="G4:H4"/>
    <mergeCell ref="G3:H3"/>
    <mergeCell ref="B22:F22"/>
    <mergeCell ref="B6:G6"/>
    <mergeCell ref="B16:F16"/>
    <mergeCell ref="G10:G12"/>
    <mergeCell ref="B130:G130"/>
    <mergeCell ref="B27:G27"/>
    <mergeCell ref="B23:F23"/>
    <mergeCell ref="B28:G28"/>
    <mergeCell ref="B45:F45"/>
    <mergeCell ref="B48:F48"/>
    <mergeCell ref="B49:G49"/>
    <mergeCell ref="G58:G59"/>
    <mergeCell ref="C121:F121"/>
    <mergeCell ref="C95:C97"/>
    <mergeCell ref="B73:G73"/>
    <mergeCell ref="C82:C91"/>
    <mergeCell ref="B71:H71"/>
    <mergeCell ref="B119:G119"/>
    <mergeCell ref="G75:G76"/>
  </mergeCells>
  <pageMargins left="0.25" right="0.25" top="0.75" bottom="0.75" header="0.3" footer="0.3"/>
  <pageSetup scale="74" fitToHeight="6" orientation="landscape" r:id="rId1"/>
  <rowBreaks count="5" manualBreakCount="5">
    <brk id="27" max="8" man="1"/>
    <brk id="48" max="8" man="1"/>
    <brk id="72" max="8" man="1"/>
    <brk id="98" max="8" man="1"/>
    <brk id="119" max="8"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59"/>
  <sheetViews>
    <sheetView showGridLines="0" zoomScaleNormal="100" zoomScaleSheetLayoutView="100" workbookViewId="0">
      <pane ySplit="6" topLeftCell="A20" activePane="bottomLeft" state="frozen"/>
      <selection activeCell="H6" sqref="H6:L6"/>
      <selection pane="bottomLeft" activeCell="B4" sqref="B4:E4"/>
    </sheetView>
  </sheetViews>
  <sheetFormatPr defaultRowHeight="15" x14ac:dyDescent="0.25"/>
  <cols>
    <col min="1" max="1" width="1.28515625" customWidth="1"/>
    <col min="2" max="2" width="14.7109375" style="1" customWidth="1"/>
    <col min="3" max="3" width="53.28515625" style="5" customWidth="1"/>
    <col min="4" max="6" width="20.7109375" style="8" customWidth="1"/>
    <col min="7" max="7" width="26.28515625" style="8" customWidth="1"/>
    <col min="8" max="8" width="1.42578125" style="6" customWidth="1"/>
    <col min="9" max="9" width="23" customWidth="1"/>
  </cols>
  <sheetData>
    <row r="1" spans="2:13" x14ac:dyDescent="0.25">
      <c r="B1" s="5"/>
      <c r="D1" s="15"/>
      <c r="E1" s="15"/>
      <c r="F1" s="15"/>
      <c r="G1" s="15"/>
    </row>
    <row r="2" spans="2:13" x14ac:dyDescent="0.25">
      <c r="B2" s="5"/>
      <c r="D2" s="7"/>
      <c r="E2" s="7"/>
      <c r="F2" s="7"/>
      <c r="G2" s="7"/>
    </row>
    <row r="3" spans="2:13" x14ac:dyDescent="0.25">
      <c r="B3" s="1" t="s">
        <v>0</v>
      </c>
      <c r="C3"/>
      <c r="D3" s="7"/>
      <c r="E3" s="7"/>
      <c r="G3" s="7"/>
    </row>
    <row r="4" spans="2:13" ht="30" x14ac:dyDescent="0.25">
      <c r="B4" s="255" t="s">
        <v>87</v>
      </c>
      <c r="C4" s="255"/>
      <c r="D4" s="255"/>
      <c r="E4" s="255"/>
      <c r="F4" s="7"/>
      <c r="G4" s="224" t="s">
        <v>283</v>
      </c>
    </row>
    <row r="5" spans="2:13" x14ac:dyDescent="0.25">
      <c r="B5" s="9" t="s">
        <v>1</v>
      </c>
      <c r="C5" s="16"/>
      <c r="D5" s="10"/>
      <c r="E5" s="10"/>
      <c r="F5" s="10"/>
      <c r="G5" s="10"/>
    </row>
    <row r="6" spans="2:13" ht="30" x14ac:dyDescent="0.25">
      <c r="B6" s="97" t="s">
        <v>88</v>
      </c>
      <c r="C6" s="97" t="s">
        <v>89</v>
      </c>
      <c r="D6" s="98">
        <v>2022</v>
      </c>
      <c r="E6" s="98">
        <v>2023</v>
      </c>
      <c r="F6" s="98">
        <v>2024</v>
      </c>
      <c r="G6" s="98" t="s">
        <v>90</v>
      </c>
      <c r="H6"/>
      <c r="M6" t="s">
        <v>91</v>
      </c>
    </row>
    <row r="7" spans="2:13" ht="30" x14ac:dyDescent="0.25">
      <c r="B7" s="256" t="s">
        <v>92</v>
      </c>
      <c r="C7" s="99" t="s">
        <v>93</v>
      </c>
      <c r="D7" s="171" t="s">
        <v>94</v>
      </c>
      <c r="E7" s="171" t="s">
        <v>95</v>
      </c>
      <c r="F7" s="171" t="s">
        <v>275</v>
      </c>
      <c r="G7" s="100" t="s">
        <v>295</v>
      </c>
      <c r="H7"/>
    </row>
    <row r="8" spans="2:13" ht="30" x14ac:dyDescent="0.25">
      <c r="B8" s="256"/>
      <c r="C8" s="99" t="s">
        <v>96</v>
      </c>
      <c r="D8" s="171" t="s">
        <v>97</v>
      </c>
      <c r="E8" s="171" t="s">
        <v>98</v>
      </c>
      <c r="F8" s="171" t="s">
        <v>276</v>
      </c>
      <c r="G8" s="100" t="s">
        <v>295</v>
      </c>
      <c r="H8"/>
    </row>
    <row r="9" spans="2:13" ht="30" x14ac:dyDescent="0.25">
      <c r="B9" s="256"/>
      <c r="C9" s="99" t="s">
        <v>99</v>
      </c>
      <c r="D9" s="171" t="s">
        <v>100</v>
      </c>
      <c r="E9" s="171" t="s">
        <v>101</v>
      </c>
      <c r="F9" s="171" t="s">
        <v>277</v>
      </c>
      <c r="G9" s="100" t="s">
        <v>295</v>
      </c>
      <c r="H9"/>
    </row>
    <row r="10" spans="2:13" ht="17.25" customHeight="1" x14ac:dyDescent="0.25">
      <c r="B10" s="256"/>
      <c r="C10" s="99" t="s">
        <v>102</v>
      </c>
      <c r="D10" s="172">
        <v>0</v>
      </c>
      <c r="E10" s="172">
        <v>0</v>
      </c>
      <c r="F10" s="172">
        <v>0</v>
      </c>
      <c r="G10" s="100" t="s">
        <v>103</v>
      </c>
      <c r="H10"/>
    </row>
    <row r="11" spans="2:13" ht="17.25" customHeight="1" x14ac:dyDescent="0.25">
      <c r="B11" s="256"/>
      <c r="C11" s="99" t="s">
        <v>247</v>
      </c>
      <c r="D11" s="174">
        <v>9501</v>
      </c>
      <c r="E11" s="174">
        <v>9818</v>
      </c>
      <c r="F11" s="174"/>
      <c r="G11" s="100"/>
      <c r="H11"/>
    </row>
    <row r="12" spans="2:13" ht="17.25" customHeight="1" x14ac:dyDescent="0.25">
      <c r="B12" s="256"/>
      <c r="C12" s="99" t="s">
        <v>104</v>
      </c>
      <c r="D12" s="171">
        <v>2.0099999999999998</v>
      </c>
      <c r="E12" s="171">
        <v>1.96</v>
      </c>
      <c r="F12" s="171">
        <v>1.97</v>
      </c>
      <c r="G12" s="100" t="s">
        <v>296</v>
      </c>
      <c r="H12"/>
    </row>
    <row r="13" spans="2:13" ht="30" x14ac:dyDescent="0.25">
      <c r="B13" s="256"/>
      <c r="C13" s="101" t="s">
        <v>105</v>
      </c>
      <c r="D13" s="173">
        <v>0.97</v>
      </c>
      <c r="E13" s="193">
        <v>0.97599999999999998</v>
      </c>
      <c r="F13" s="193">
        <v>0.97109999999999996</v>
      </c>
      <c r="G13" s="100" t="s">
        <v>297</v>
      </c>
      <c r="H13"/>
    </row>
    <row r="14" spans="2:13" ht="30" x14ac:dyDescent="0.25">
      <c r="B14" s="256"/>
      <c r="C14" s="99" t="s">
        <v>248</v>
      </c>
      <c r="D14" s="171">
        <v>0.4</v>
      </c>
      <c r="E14" s="171">
        <v>0.24</v>
      </c>
      <c r="F14" s="171">
        <v>0.3</v>
      </c>
      <c r="G14" s="100" t="s">
        <v>298</v>
      </c>
      <c r="H14"/>
    </row>
    <row r="15" spans="2:13" ht="30" x14ac:dyDescent="0.25">
      <c r="B15" s="256"/>
      <c r="C15" s="99" t="s">
        <v>249</v>
      </c>
      <c r="D15" s="100">
        <v>0.84</v>
      </c>
      <c r="E15" s="100">
        <v>0.41</v>
      </c>
      <c r="F15" s="100">
        <v>0.68</v>
      </c>
      <c r="G15" s="100" t="s">
        <v>298</v>
      </c>
      <c r="H15"/>
    </row>
    <row r="16" spans="2:13" ht="17.25" x14ac:dyDescent="0.25">
      <c r="B16" s="256"/>
      <c r="C16" s="99" t="s">
        <v>259</v>
      </c>
      <c r="D16" s="100">
        <v>1</v>
      </c>
      <c r="E16" s="100">
        <v>0</v>
      </c>
      <c r="F16" s="100">
        <v>0</v>
      </c>
      <c r="G16" s="100" t="s">
        <v>103</v>
      </c>
      <c r="H16"/>
    </row>
    <row r="17" spans="2:8" s="46" customFormat="1" ht="31.5" customHeight="1" x14ac:dyDescent="0.2">
      <c r="B17" s="52"/>
      <c r="C17" s="185" t="s">
        <v>250</v>
      </c>
      <c r="D17" s="54"/>
      <c r="E17" s="54"/>
      <c r="F17" s="54"/>
      <c r="G17" s="51"/>
    </row>
    <row r="18" spans="2:8" ht="17.25" customHeight="1" x14ac:dyDescent="0.25">
      <c r="B18" s="257" t="s">
        <v>106</v>
      </c>
      <c r="C18" s="99" t="s">
        <v>107</v>
      </c>
      <c r="D18" s="100" t="s">
        <v>108</v>
      </c>
      <c r="E18" s="100" t="s">
        <v>108</v>
      </c>
      <c r="F18" s="100" t="s">
        <v>108</v>
      </c>
      <c r="G18" s="14"/>
      <c r="H18"/>
    </row>
    <row r="19" spans="2:8" ht="17.25" customHeight="1" x14ac:dyDescent="0.25">
      <c r="B19" s="258"/>
      <c r="C19" s="99" t="s">
        <v>109</v>
      </c>
      <c r="D19" s="175">
        <v>0.97599999999999998</v>
      </c>
      <c r="E19" s="175">
        <v>0.97899999999999998</v>
      </c>
      <c r="F19" s="175">
        <v>0.98899999999999999</v>
      </c>
      <c r="G19" s="14"/>
      <c r="H19"/>
    </row>
    <row r="20" spans="2:8" ht="17.25" customHeight="1" x14ac:dyDescent="0.25">
      <c r="B20" s="258"/>
      <c r="C20" s="99" t="s">
        <v>110</v>
      </c>
      <c r="D20" s="177" t="s">
        <v>111</v>
      </c>
      <c r="E20" s="177" t="s">
        <v>112</v>
      </c>
      <c r="F20" s="177" t="s">
        <v>267</v>
      </c>
      <c r="G20" s="14"/>
      <c r="H20"/>
    </row>
    <row r="21" spans="2:8" ht="17.25" customHeight="1" x14ac:dyDescent="0.25">
      <c r="B21" s="258"/>
      <c r="C21" s="99" t="s">
        <v>113</v>
      </c>
      <c r="D21" s="174">
        <v>947016</v>
      </c>
      <c r="E21" s="174">
        <v>363693</v>
      </c>
      <c r="F21" s="174">
        <v>354099</v>
      </c>
      <c r="G21" s="14"/>
      <c r="H21" s="2"/>
    </row>
    <row r="22" spans="2:8" ht="17.25" customHeight="1" x14ac:dyDescent="0.25">
      <c r="B22" s="258"/>
      <c r="C22" s="99" t="s">
        <v>114</v>
      </c>
      <c r="D22" s="174">
        <v>243572</v>
      </c>
      <c r="E22" s="174">
        <v>234833</v>
      </c>
      <c r="F22" s="174">
        <v>231091</v>
      </c>
      <c r="G22" s="14"/>
      <c r="H22" s="2"/>
    </row>
    <row r="23" spans="2:8" ht="17.25" customHeight="1" x14ac:dyDescent="0.25">
      <c r="B23" s="258"/>
      <c r="C23" s="99" t="s">
        <v>252</v>
      </c>
      <c r="D23" s="174">
        <f>SUM(D21:D22)</f>
        <v>1190588</v>
      </c>
      <c r="E23" s="174">
        <f>SUM(E21:E22)</f>
        <v>598526</v>
      </c>
      <c r="F23" s="174">
        <f>SUM(F21:F22)</f>
        <v>585190</v>
      </c>
      <c r="G23" s="14"/>
      <c r="H23" s="2"/>
    </row>
    <row r="24" spans="2:8" ht="17.25" customHeight="1" x14ac:dyDescent="0.25">
      <c r="B24" s="258"/>
      <c r="C24" s="99" t="s">
        <v>115</v>
      </c>
      <c r="D24" s="178">
        <v>15440259</v>
      </c>
      <c r="E24" s="178">
        <v>6205347</v>
      </c>
      <c r="F24" s="178">
        <v>6678855</v>
      </c>
      <c r="G24" s="14"/>
      <c r="H24" s="2"/>
    </row>
    <row r="25" spans="2:8" ht="17.25" customHeight="1" x14ac:dyDescent="0.25">
      <c r="B25" s="258"/>
      <c r="C25" s="99" t="s">
        <v>116</v>
      </c>
      <c r="D25" s="174">
        <v>103131</v>
      </c>
      <c r="E25" s="174">
        <v>113908</v>
      </c>
      <c r="F25" s="174">
        <v>112635</v>
      </c>
      <c r="G25" s="14"/>
      <c r="H25" s="2"/>
    </row>
    <row r="26" spans="2:8" ht="17.25" customHeight="1" x14ac:dyDescent="0.25">
      <c r="B26" s="258"/>
      <c r="C26" s="99" t="s">
        <v>117</v>
      </c>
      <c r="D26" s="179">
        <v>15640106</v>
      </c>
      <c r="E26" s="179">
        <v>7087454</v>
      </c>
      <c r="F26" s="179">
        <v>5404631</v>
      </c>
      <c r="G26" s="14"/>
      <c r="H26" s="2"/>
    </row>
    <row r="27" spans="2:8" ht="30" x14ac:dyDescent="0.25">
      <c r="B27" s="258"/>
      <c r="C27" s="99" t="s">
        <v>118</v>
      </c>
      <c r="D27" s="180">
        <v>0</v>
      </c>
      <c r="E27" s="180">
        <v>0</v>
      </c>
      <c r="F27" s="180">
        <v>0</v>
      </c>
      <c r="G27" s="14"/>
      <c r="H27" s="2"/>
    </row>
    <row r="28" spans="2:8" ht="30" x14ac:dyDescent="0.25">
      <c r="B28" s="258"/>
      <c r="C28" s="99" t="s">
        <v>269</v>
      </c>
      <c r="D28" s="100" t="s">
        <v>119</v>
      </c>
      <c r="E28" s="100" t="s">
        <v>120</v>
      </c>
      <c r="F28" s="100" t="s">
        <v>268</v>
      </c>
      <c r="G28" s="14"/>
      <c r="H28"/>
    </row>
    <row r="29" spans="2:8" ht="17.25" customHeight="1" x14ac:dyDescent="0.25">
      <c r="B29" s="258"/>
      <c r="C29" s="99" t="s">
        <v>121</v>
      </c>
      <c r="D29" s="174">
        <v>3251222</v>
      </c>
      <c r="E29" s="174">
        <v>3270613</v>
      </c>
      <c r="F29" s="174">
        <v>3287366</v>
      </c>
      <c r="G29" s="14"/>
      <c r="H29"/>
    </row>
    <row r="30" spans="2:8" ht="17.25" customHeight="1" x14ac:dyDescent="0.25">
      <c r="B30" s="258"/>
      <c r="C30" s="99" t="s">
        <v>122</v>
      </c>
      <c r="D30" s="174">
        <v>485952</v>
      </c>
      <c r="E30" s="174">
        <v>488833</v>
      </c>
      <c r="F30" s="174">
        <v>492690</v>
      </c>
      <c r="G30" s="205"/>
      <c r="H30"/>
    </row>
    <row r="31" spans="2:8" ht="17.25" customHeight="1" x14ac:dyDescent="0.25">
      <c r="B31" s="258"/>
      <c r="C31" s="99" t="s">
        <v>123</v>
      </c>
      <c r="D31" s="181">
        <v>1.01E-2</v>
      </c>
      <c r="E31" s="181">
        <v>6.0000000000000001E-3</v>
      </c>
      <c r="F31" s="181">
        <v>5.1000000000000004E-3</v>
      </c>
      <c r="G31" s="14"/>
      <c r="H31"/>
    </row>
    <row r="32" spans="2:8" ht="17.25" customHeight="1" x14ac:dyDescent="0.25">
      <c r="B32" s="258"/>
      <c r="C32" s="99" t="s">
        <v>243</v>
      </c>
      <c r="D32" s="175">
        <v>0.72399999999999998</v>
      </c>
      <c r="E32" s="175">
        <v>0.71499999999999997</v>
      </c>
      <c r="F32" s="175">
        <v>0.72799999999999998</v>
      </c>
      <c r="G32" s="14"/>
      <c r="H32"/>
    </row>
    <row r="33" spans="2:8" ht="17.25" customHeight="1" x14ac:dyDescent="0.25">
      <c r="B33" s="259"/>
      <c r="C33" s="99" t="s">
        <v>124</v>
      </c>
      <c r="D33" s="181">
        <v>1.2999999999999999E-2</v>
      </c>
      <c r="E33" s="181">
        <v>1.6E-2</v>
      </c>
      <c r="F33" s="181">
        <v>1.4E-2</v>
      </c>
      <c r="G33" s="14"/>
      <c r="H33"/>
    </row>
    <row r="34" spans="2:8" s="46" customFormat="1" ht="24" customHeight="1" x14ac:dyDescent="0.2">
      <c r="B34" s="55"/>
      <c r="C34" s="53" t="s">
        <v>125</v>
      </c>
      <c r="D34" s="55"/>
      <c r="E34" s="55"/>
      <c r="F34" s="55"/>
      <c r="G34" s="55"/>
    </row>
    <row r="35" spans="2:8" ht="17.25" customHeight="1" x14ac:dyDescent="0.25">
      <c r="B35" s="256" t="s">
        <v>126</v>
      </c>
      <c r="C35" s="99" t="s">
        <v>246</v>
      </c>
      <c r="D35" s="192" t="s">
        <v>244</v>
      </c>
      <c r="E35" s="192" t="s">
        <v>245</v>
      </c>
      <c r="F35" s="192" t="s">
        <v>270</v>
      </c>
      <c r="G35" s="206" t="s">
        <v>299</v>
      </c>
      <c r="H35"/>
    </row>
    <row r="36" spans="2:8" ht="17.25" customHeight="1" x14ac:dyDescent="0.25">
      <c r="B36" s="256"/>
      <c r="C36" s="99" t="s">
        <v>127</v>
      </c>
      <c r="D36" s="182">
        <v>2.6200000000000001E-2</v>
      </c>
      <c r="E36" s="182">
        <v>4.0000000000000001E-3</v>
      </c>
      <c r="F36" s="226">
        <v>0.43</v>
      </c>
      <c r="G36" s="14"/>
      <c r="H36" s="2"/>
    </row>
    <row r="37" spans="2:8" ht="17.25" customHeight="1" x14ac:dyDescent="0.25">
      <c r="B37" s="256"/>
      <c r="C37" s="99" t="s">
        <v>128</v>
      </c>
      <c r="D37" s="172">
        <v>265.7</v>
      </c>
      <c r="E37" s="100">
        <v>216</v>
      </c>
      <c r="F37" s="100">
        <v>184</v>
      </c>
      <c r="G37" s="14"/>
      <c r="H37"/>
    </row>
    <row r="38" spans="2:8" ht="30" x14ac:dyDescent="0.25">
      <c r="B38" s="256"/>
      <c r="C38" s="99" t="s">
        <v>271</v>
      </c>
      <c r="D38" s="171">
        <v>0.95</v>
      </c>
      <c r="E38" s="171">
        <v>0.871</v>
      </c>
      <c r="F38" s="171">
        <v>0.96</v>
      </c>
      <c r="G38" s="14"/>
      <c r="H38"/>
    </row>
    <row r="39" spans="2:8" ht="17.25" customHeight="1" x14ac:dyDescent="0.25">
      <c r="B39" s="256"/>
      <c r="C39" s="99" t="s">
        <v>129</v>
      </c>
      <c r="D39" s="175">
        <v>0.38600000000000001</v>
      </c>
      <c r="E39" s="175">
        <v>0.36770000000000003</v>
      </c>
      <c r="F39" s="175">
        <v>0.16</v>
      </c>
      <c r="G39" s="17"/>
      <c r="H39"/>
    </row>
    <row r="40" spans="2:8" ht="17.25" customHeight="1" x14ac:dyDescent="0.25">
      <c r="B40" s="11"/>
      <c r="C40" s="11"/>
      <c r="D40" s="11"/>
      <c r="E40" s="11"/>
      <c r="F40" s="11"/>
      <c r="G40" s="11"/>
      <c r="H40"/>
    </row>
    <row r="41" spans="2:8" ht="17.25" customHeight="1" x14ac:dyDescent="0.25">
      <c r="B41" s="256" t="s">
        <v>130</v>
      </c>
      <c r="C41" s="99" t="s">
        <v>131</v>
      </c>
      <c r="D41" s="183">
        <v>0.79</v>
      </c>
      <c r="E41" s="183">
        <v>0.79</v>
      </c>
      <c r="F41" s="183">
        <v>0.83</v>
      </c>
      <c r="G41" s="14"/>
      <c r="H41"/>
    </row>
    <row r="42" spans="2:8" ht="17.25" customHeight="1" x14ac:dyDescent="0.25">
      <c r="B42" s="256"/>
      <c r="C42" s="99" t="s">
        <v>132</v>
      </c>
      <c r="D42" s="183">
        <v>0.7</v>
      </c>
      <c r="E42" s="183">
        <v>0.7</v>
      </c>
      <c r="F42" s="183">
        <v>0.77</v>
      </c>
      <c r="G42" s="14"/>
      <c r="H42"/>
    </row>
    <row r="43" spans="2:8" ht="17.25" customHeight="1" x14ac:dyDescent="0.25">
      <c r="B43" s="256"/>
      <c r="C43" s="99" t="s">
        <v>133</v>
      </c>
      <c r="D43" s="172">
        <v>108</v>
      </c>
      <c r="E43" s="172">
        <v>126</v>
      </c>
      <c r="F43" s="172">
        <v>187</v>
      </c>
      <c r="G43" s="14"/>
      <c r="H43"/>
    </row>
    <row r="44" spans="2:8" ht="17.25" customHeight="1" x14ac:dyDescent="0.25">
      <c r="B44" s="256"/>
      <c r="C44" s="99" t="s">
        <v>134</v>
      </c>
      <c r="D44" s="172">
        <v>41</v>
      </c>
      <c r="E44" s="172">
        <v>46</v>
      </c>
      <c r="F44" s="172">
        <v>71</v>
      </c>
      <c r="G44" s="14"/>
      <c r="H44"/>
    </row>
    <row r="45" spans="2:8" ht="17.25" customHeight="1" x14ac:dyDescent="0.25">
      <c r="B45" s="256"/>
      <c r="C45" s="99" t="s">
        <v>135</v>
      </c>
      <c r="D45" s="172">
        <v>0</v>
      </c>
      <c r="E45" s="172">
        <v>0</v>
      </c>
      <c r="F45" s="172">
        <v>0</v>
      </c>
      <c r="G45" s="14"/>
      <c r="H45"/>
    </row>
    <row r="46" spans="2:8" ht="17.25" customHeight="1" x14ac:dyDescent="0.25">
      <c r="B46" s="256"/>
      <c r="C46" s="99" t="s">
        <v>136</v>
      </c>
      <c r="D46" s="172" t="s">
        <v>137</v>
      </c>
      <c r="E46" s="172" t="s">
        <v>138</v>
      </c>
      <c r="F46" s="172" t="s">
        <v>272</v>
      </c>
      <c r="G46" s="14"/>
      <c r="H46"/>
    </row>
    <row r="47" spans="2:8" ht="17.25" customHeight="1" x14ac:dyDescent="0.25">
      <c r="B47" s="256"/>
      <c r="C47" s="99" t="s">
        <v>139</v>
      </c>
      <c r="D47" s="174">
        <v>11080</v>
      </c>
      <c r="E47" s="174">
        <v>8298</v>
      </c>
      <c r="F47" s="174">
        <v>5343</v>
      </c>
      <c r="G47" s="14"/>
      <c r="H47"/>
    </row>
    <row r="48" spans="2:8" ht="17.25" customHeight="1" x14ac:dyDescent="0.25">
      <c r="B48" s="256"/>
      <c r="C48" s="99" t="s">
        <v>140</v>
      </c>
      <c r="D48" s="179">
        <v>222000</v>
      </c>
      <c r="E48" s="179">
        <v>165962</v>
      </c>
      <c r="F48" s="179">
        <v>99064</v>
      </c>
      <c r="G48" s="14"/>
      <c r="H48"/>
    </row>
    <row r="49" spans="2:8" ht="17.100000000000001" customHeight="1" x14ac:dyDescent="0.25">
      <c r="B49" s="256"/>
      <c r="C49" s="99" t="s">
        <v>141</v>
      </c>
      <c r="D49" s="100" t="s">
        <v>142</v>
      </c>
      <c r="E49" s="100" t="s">
        <v>143</v>
      </c>
      <c r="F49" s="100" t="s">
        <v>273</v>
      </c>
      <c r="G49" s="14"/>
      <c r="H49"/>
    </row>
    <row r="50" spans="2:8" ht="17.25" customHeight="1" x14ac:dyDescent="0.25">
      <c r="B50" s="11"/>
      <c r="C50" s="11"/>
      <c r="D50" s="11"/>
      <c r="E50" s="11"/>
      <c r="F50" s="11"/>
      <c r="G50" s="11"/>
      <c r="H50"/>
    </row>
    <row r="51" spans="2:8" ht="32.450000000000003" customHeight="1" x14ac:dyDescent="0.25">
      <c r="B51" s="256" t="s">
        <v>144</v>
      </c>
      <c r="C51" s="99" t="s">
        <v>145</v>
      </c>
      <c r="D51" s="183" t="s">
        <v>146</v>
      </c>
      <c r="E51" s="176">
        <v>581.75</v>
      </c>
      <c r="F51" s="176">
        <v>604.42999999999995</v>
      </c>
      <c r="G51" s="14"/>
      <c r="H51"/>
    </row>
    <row r="52" spans="2:8" ht="17.25" customHeight="1" x14ac:dyDescent="0.25">
      <c r="B52" s="256"/>
      <c r="C52" s="99" t="s">
        <v>147</v>
      </c>
      <c r="D52" s="183" t="s">
        <v>146</v>
      </c>
      <c r="E52" s="174">
        <v>321815</v>
      </c>
      <c r="F52" s="174">
        <v>326774</v>
      </c>
      <c r="G52" s="14"/>
      <c r="H52"/>
    </row>
    <row r="53" spans="2:8" ht="17.25" customHeight="1" x14ac:dyDescent="0.25">
      <c r="B53" s="256"/>
      <c r="C53" s="99" t="s">
        <v>241</v>
      </c>
      <c r="D53" s="183" t="s">
        <v>146</v>
      </c>
      <c r="E53" s="191">
        <v>43.7</v>
      </c>
      <c r="F53" s="191">
        <v>42.8</v>
      </c>
      <c r="G53" s="14"/>
      <c r="H53"/>
    </row>
    <row r="54" spans="2:8" ht="17.25" customHeight="1" x14ac:dyDescent="0.25">
      <c r="B54" s="256"/>
      <c r="C54" s="99" t="s">
        <v>242</v>
      </c>
      <c r="D54" s="183" t="s">
        <v>146</v>
      </c>
      <c r="E54" s="191">
        <v>5.5</v>
      </c>
      <c r="F54" s="191">
        <v>5.4</v>
      </c>
      <c r="G54" s="14"/>
      <c r="H54"/>
    </row>
    <row r="55" spans="2:8" ht="17.25" customHeight="1" x14ac:dyDescent="0.25">
      <c r="B55" s="256"/>
      <c r="C55" s="99" t="s">
        <v>148</v>
      </c>
      <c r="D55" s="183" t="s">
        <v>146</v>
      </c>
      <c r="E55" s="191">
        <v>44.2</v>
      </c>
      <c r="F55" s="191">
        <v>42.9</v>
      </c>
      <c r="G55" s="14"/>
      <c r="H55"/>
    </row>
    <row r="56" spans="2:8" ht="17.25" customHeight="1" x14ac:dyDescent="0.25">
      <c r="B56" s="256"/>
      <c r="C56" s="99" t="s">
        <v>149</v>
      </c>
      <c r="D56" s="183" t="s">
        <v>146</v>
      </c>
      <c r="E56" s="175">
        <v>0.98899999999999999</v>
      </c>
      <c r="F56" s="175">
        <v>0.99880000000000002</v>
      </c>
      <c r="G56" s="14"/>
      <c r="H56"/>
    </row>
    <row r="57" spans="2:8" ht="17.25" customHeight="1" x14ac:dyDescent="0.25">
      <c r="B57" s="11"/>
      <c r="C57" s="18"/>
      <c r="D57" s="11"/>
      <c r="E57" s="11"/>
      <c r="F57" s="11"/>
      <c r="G57" s="11"/>
      <c r="H57"/>
    </row>
    <row r="58" spans="2:8" s="46" customFormat="1" ht="50.45" customHeight="1" x14ac:dyDescent="0.2">
      <c r="B58" s="254" t="s">
        <v>300</v>
      </c>
      <c r="C58" s="254"/>
      <c r="D58" s="254"/>
      <c r="E58" s="254"/>
      <c r="F58" s="254"/>
      <c r="G58" s="254"/>
      <c r="H58" s="51"/>
    </row>
    <row r="59" spans="2:8" x14ac:dyDescent="0.25">
      <c r="C59" s="12"/>
      <c r="D59" s="13"/>
      <c r="E59" s="13"/>
      <c r="F59" s="13"/>
      <c r="G59" s="13"/>
      <c r="H59" s="14"/>
    </row>
  </sheetData>
  <mergeCells count="7">
    <mergeCell ref="B58:G58"/>
    <mergeCell ref="B4:E4"/>
    <mergeCell ref="B7:B16"/>
    <mergeCell ref="B41:B49"/>
    <mergeCell ref="B35:B39"/>
    <mergeCell ref="B18:B33"/>
    <mergeCell ref="B51:B56"/>
  </mergeCells>
  <phoneticPr fontId="7" type="noConversion"/>
  <hyperlinks>
    <hyperlink ref="B5" r:id="rId1" xr:uid="{00000000-0004-0000-0000-000000000000}"/>
  </hyperlinks>
  <pageMargins left="0.25" right="0.25" top="0.75" bottom="0.75" header="0.3" footer="0.3"/>
  <pageSetup scale="84" fitToHeight="3" orientation="landscape" r:id="rId2"/>
  <headerFooter>
    <oddFooter>&amp;CPage &amp;P of &amp;N</oddFooter>
  </headerFooter>
  <rowBreaks count="1" manualBreakCount="1">
    <brk id="28" max="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D8DD-ACCA-42C1-8FB7-3306AD35DE5B}">
  <sheetPr codeName="Sheet2">
    <pageSetUpPr fitToPage="1"/>
  </sheetPr>
  <dimension ref="A1:S114"/>
  <sheetViews>
    <sheetView showGridLines="0" zoomScaleNormal="100" zoomScaleSheetLayoutView="100" workbookViewId="0">
      <pane ySplit="4" topLeftCell="A5" activePane="bottomLeft" state="frozen"/>
      <selection pane="bottomLeft" activeCell="D108" sqref="D108"/>
    </sheetView>
  </sheetViews>
  <sheetFormatPr defaultRowHeight="15" x14ac:dyDescent="0.25"/>
  <cols>
    <col min="1" max="1" width="1.28515625" customWidth="1"/>
    <col min="2" max="2" width="19.42578125" style="5" customWidth="1"/>
    <col min="3" max="3" width="24.140625" style="5" customWidth="1"/>
    <col min="4" max="6" width="13.7109375" style="19" customWidth="1"/>
    <col min="7" max="7" width="6.42578125" customWidth="1"/>
    <col min="8" max="8" width="20" customWidth="1"/>
    <col min="9" max="9" width="22.7109375" customWidth="1"/>
    <col min="10" max="12" width="13.7109375" customWidth="1"/>
    <col min="13" max="13" width="1.42578125" customWidth="1"/>
    <col min="15" max="15" width="15.28515625" customWidth="1"/>
    <col min="16" max="16" width="22.28515625" customWidth="1"/>
  </cols>
  <sheetData>
    <row r="1" spans="1:12" x14ac:dyDescent="0.25">
      <c r="H1" s="24"/>
    </row>
    <row r="2" spans="1:12" x14ac:dyDescent="0.25">
      <c r="A2" s="1"/>
      <c r="D2"/>
      <c r="E2"/>
      <c r="F2"/>
    </row>
    <row r="3" spans="1:12" x14ac:dyDescent="0.25">
      <c r="A3" s="1"/>
      <c r="B3" s="1" t="s">
        <v>264</v>
      </c>
      <c r="C3"/>
      <c r="D3"/>
      <c r="E3"/>
      <c r="F3" s="106" t="s">
        <v>1</v>
      </c>
      <c r="I3" s="9"/>
      <c r="J3" s="9"/>
      <c r="L3" s="222" t="s">
        <v>282</v>
      </c>
    </row>
    <row r="4" spans="1:12" ht="15" customHeight="1" x14ac:dyDescent="0.25">
      <c r="A4" s="1"/>
      <c r="B4" s="225" t="s">
        <v>284</v>
      </c>
      <c r="C4"/>
      <c r="D4"/>
      <c r="E4"/>
      <c r="F4" s="9"/>
      <c r="H4" s="9"/>
      <c r="I4" s="9"/>
      <c r="J4" s="9"/>
    </row>
    <row r="5" spans="1:12" ht="9" customHeight="1" x14ac:dyDescent="0.25">
      <c r="B5" s="20"/>
      <c r="C5" s="103"/>
      <c r="E5" s="3"/>
      <c r="F5"/>
    </row>
    <row r="6" spans="1:12" ht="17.25" customHeight="1" x14ac:dyDescent="0.25">
      <c r="B6" s="132" t="s">
        <v>260</v>
      </c>
      <c r="C6" s="201"/>
      <c r="D6" s="102">
        <v>2022</v>
      </c>
      <c r="E6" s="102">
        <v>2023</v>
      </c>
      <c r="F6" s="102">
        <v>2024</v>
      </c>
      <c r="H6" s="132" t="s">
        <v>287</v>
      </c>
      <c r="I6" s="133"/>
      <c r="J6" s="105">
        <v>2022</v>
      </c>
      <c r="K6" s="105">
        <v>2023</v>
      </c>
      <c r="L6" s="105">
        <v>2024</v>
      </c>
    </row>
    <row r="7" spans="1:12" ht="17.25" customHeight="1" x14ac:dyDescent="0.25">
      <c r="B7" s="203" t="s">
        <v>150</v>
      </c>
      <c r="C7" s="202"/>
      <c r="D7" s="74">
        <v>8</v>
      </c>
      <c r="E7" s="74">
        <v>8</v>
      </c>
      <c r="F7" s="74">
        <v>8</v>
      </c>
      <c r="H7" s="203" t="s">
        <v>157</v>
      </c>
      <c r="I7" s="202"/>
      <c r="J7" s="73">
        <v>3</v>
      </c>
      <c r="K7" s="73">
        <v>5</v>
      </c>
      <c r="L7" s="73">
        <v>4</v>
      </c>
    </row>
    <row r="8" spans="1:12" ht="17.25" customHeight="1" x14ac:dyDescent="0.25">
      <c r="B8" s="203" t="s">
        <v>151</v>
      </c>
      <c r="C8" s="202"/>
      <c r="D8" s="74">
        <v>4</v>
      </c>
      <c r="E8" s="74">
        <v>4</v>
      </c>
      <c r="F8" s="74">
        <v>4</v>
      </c>
      <c r="H8" s="203" t="s">
        <v>158</v>
      </c>
      <c r="I8" s="202"/>
      <c r="J8" s="73">
        <v>15</v>
      </c>
      <c r="K8" s="73">
        <v>25</v>
      </c>
      <c r="L8" s="73">
        <v>25</v>
      </c>
    </row>
    <row r="9" spans="1:12" ht="17.25" customHeight="1" x14ac:dyDescent="0.25">
      <c r="B9" s="203" t="s">
        <v>153</v>
      </c>
      <c r="C9" s="202"/>
      <c r="D9" s="74">
        <v>4</v>
      </c>
      <c r="E9" s="74">
        <v>4</v>
      </c>
      <c r="F9" s="74">
        <v>4</v>
      </c>
      <c r="H9" s="203" t="s">
        <v>159</v>
      </c>
      <c r="I9" s="202"/>
      <c r="J9" s="73">
        <v>65</v>
      </c>
      <c r="K9" s="73">
        <v>80</v>
      </c>
      <c r="L9" s="73">
        <v>81</v>
      </c>
    </row>
    <row r="10" spans="1:12" ht="17.25" customHeight="1" x14ac:dyDescent="0.25">
      <c r="B10" s="195" t="s">
        <v>70</v>
      </c>
      <c r="C10" s="194"/>
      <c r="D10" s="184">
        <f>D7+D8</f>
        <v>12</v>
      </c>
      <c r="E10" s="184">
        <f>E7+E8</f>
        <v>12</v>
      </c>
      <c r="F10" s="184">
        <f>F7+F8</f>
        <v>12</v>
      </c>
      <c r="H10" s="203" t="s">
        <v>160</v>
      </c>
      <c r="I10" s="202"/>
      <c r="J10" s="73">
        <v>38</v>
      </c>
      <c r="K10" s="73">
        <v>45</v>
      </c>
      <c r="L10" s="73">
        <v>46</v>
      </c>
    </row>
    <row r="11" spans="1:12" s="46" customFormat="1" ht="17.25" customHeight="1" x14ac:dyDescent="0.25">
      <c r="B11" s="49" t="s">
        <v>154</v>
      </c>
      <c r="D11" s="104"/>
      <c r="E11" s="50"/>
      <c r="H11" s="203" t="s">
        <v>161</v>
      </c>
      <c r="I11" s="202"/>
      <c r="J11" s="73">
        <v>0</v>
      </c>
      <c r="K11" s="73">
        <v>0</v>
      </c>
      <c r="L11" s="73">
        <v>0</v>
      </c>
    </row>
    <row r="12" spans="1:12" ht="17.25" customHeight="1" x14ac:dyDescent="0.25">
      <c r="B12" s="132" t="s">
        <v>261</v>
      </c>
      <c r="C12" s="201"/>
      <c r="D12" s="102">
        <v>2022</v>
      </c>
      <c r="E12" s="102">
        <v>2023</v>
      </c>
      <c r="F12" s="102">
        <v>2024</v>
      </c>
      <c r="G12" s="21"/>
      <c r="H12" s="203" t="s">
        <v>162</v>
      </c>
      <c r="I12" s="202"/>
      <c r="J12" s="73">
        <v>4</v>
      </c>
      <c r="K12" s="73">
        <v>6</v>
      </c>
      <c r="L12" s="73">
        <v>11</v>
      </c>
    </row>
    <row r="13" spans="1:12" ht="17.25" customHeight="1" x14ac:dyDescent="0.25">
      <c r="B13" s="203" t="s">
        <v>150</v>
      </c>
      <c r="C13" s="202"/>
      <c r="D13" s="74">
        <v>4</v>
      </c>
      <c r="E13" s="74">
        <v>5</v>
      </c>
      <c r="F13" s="74">
        <v>4</v>
      </c>
      <c r="H13" s="203" t="s">
        <v>163</v>
      </c>
      <c r="I13" s="202"/>
      <c r="J13" s="73">
        <v>12</v>
      </c>
      <c r="K13" s="73">
        <v>15</v>
      </c>
      <c r="L13" s="73">
        <v>18</v>
      </c>
    </row>
    <row r="14" spans="1:12" ht="17.25" customHeight="1" x14ac:dyDescent="0.25">
      <c r="B14" s="203" t="s">
        <v>151</v>
      </c>
      <c r="C14" s="202"/>
      <c r="D14" s="74">
        <v>3</v>
      </c>
      <c r="E14" s="74">
        <v>3</v>
      </c>
      <c r="F14" s="74">
        <v>4</v>
      </c>
      <c r="H14" s="203" t="s">
        <v>164</v>
      </c>
      <c r="I14" s="202"/>
      <c r="J14" s="73">
        <v>581</v>
      </c>
      <c r="K14" s="73">
        <v>617</v>
      </c>
      <c r="L14" s="73">
        <v>671</v>
      </c>
    </row>
    <row r="15" spans="1:12" ht="17.25" customHeight="1" x14ac:dyDescent="0.25">
      <c r="B15" s="203" t="s">
        <v>153</v>
      </c>
      <c r="C15" s="202"/>
      <c r="D15" s="74">
        <v>4</v>
      </c>
      <c r="E15" s="74">
        <v>4</v>
      </c>
      <c r="F15" s="74">
        <v>4</v>
      </c>
      <c r="H15" s="203" t="s">
        <v>165</v>
      </c>
      <c r="I15" s="202"/>
      <c r="J15" s="73">
        <f>SUM(J7:J11,J13)</f>
        <v>133</v>
      </c>
      <c r="K15" s="73">
        <f>SUM(K7:K11,K13)</f>
        <v>170</v>
      </c>
      <c r="L15" s="73">
        <f>SUM(L7:L11,L13)</f>
        <v>174</v>
      </c>
    </row>
    <row r="16" spans="1:12" ht="17.25" customHeight="1" x14ac:dyDescent="0.25">
      <c r="B16" s="195" t="s">
        <v>70</v>
      </c>
      <c r="C16" s="194"/>
      <c r="D16" s="199">
        <f t="shared" ref="D16:E16" si="0">D13+D14</f>
        <v>7</v>
      </c>
      <c r="E16" s="199">
        <f t="shared" si="0"/>
        <v>8</v>
      </c>
      <c r="F16" s="199">
        <f>F13+F14</f>
        <v>8</v>
      </c>
      <c r="H16" s="195" t="s">
        <v>70</v>
      </c>
      <c r="I16" s="194"/>
      <c r="J16" s="200">
        <f>SUM(J7:J14)</f>
        <v>718</v>
      </c>
      <c r="K16" s="200">
        <f>SUM(K7:K14)</f>
        <v>793</v>
      </c>
      <c r="L16" s="200">
        <f>SUM(L7:L14)</f>
        <v>856</v>
      </c>
    </row>
    <row r="17" spans="2:19" ht="17.25" customHeight="1" x14ac:dyDescent="0.25"/>
    <row r="18" spans="2:19" ht="17.25" customHeight="1" x14ac:dyDescent="0.25">
      <c r="B18" s="134" t="s">
        <v>285</v>
      </c>
      <c r="C18" s="134"/>
      <c r="D18" s="105">
        <v>2022</v>
      </c>
      <c r="E18" s="105">
        <v>2023</v>
      </c>
      <c r="F18" s="105">
        <v>2024</v>
      </c>
      <c r="G18" s="21"/>
      <c r="H18" s="132" t="s">
        <v>288</v>
      </c>
      <c r="I18" s="133"/>
      <c r="J18" s="105">
        <v>2022</v>
      </c>
      <c r="K18" s="105">
        <v>2023</v>
      </c>
      <c r="L18" s="105">
        <v>2024</v>
      </c>
    </row>
    <row r="19" spans="2:19" ht="17.25" customHeight="1" x14ac:dyDescent="0.25">
      <c r="B19" s="203" t="s">
        <v>150</v>
      </c>
      <c r="C19" s="202"/>
      <c r="D19" s="73">
        <v>477</v>
      </c>
      <c r="E19" s="73">
        <v>509</v>
      </c>
      <c r="F19" s="73">
        <v>535</v>
      </c>
      <c r="H19" s="203" t="s">
        <v>157</v>
      </c>
      <c r="I19" s="202"/>
      <c r="J19" s="74">
        <v>18</v>
      </c>
      <c r="K19" s="74">
        <v>25</v>
      </c>
      <c r="L19" s="74">
        <v>26</v>
      </c>
    </row>
    <row r="20" spans="2:19" ht="17.25" customHeight="1" x14ac:dyDescent="0.25">
      <c r="B20" s="203" t="s">
        <v>151</v>
      </c>
      <c r="C20" s="202"/>
      <c r="D20" s="73">
        <v>241</v>
      </c>
      <c r="E20" s="73">
        <v>284</v>
      </c>
      <c r="F20" s="73">
        <v>320</v>
      </c>
      <c r="H20" s="203" t="s">
        <v>158</v>
      </c>
      <c r="I20" s="202"/>
      <c r="J20" s="74">
        <v>67</v>
      </c>
      <c r="K20" s="74">
        <v>77</v>
      </c>
      <c r="L20" s="74">
        <v>94</v>
      </c>
    </row>
    <row r="21" spans="2:19" ht="17.25" customHeight="1" x14ac:dyDescent="0.25">
      <c r="B21" s="203" t="s">
        <v>155</v>
      </c>
      <c r="C21" s="202"/>
      <c r="D21" s="73">
        <v>0</v>
      </c>
      <c r="E21" s="73">
        <v>0</v>
      </c>
      <c r="F21" s="73">
        <v>1</v>
      </c>
      <c r="H21" s="203" t="s">
        <v>159</v>
      </c>
      <c r="I21" s="202"/>
      <c r="J21" s="74">
        <v>601</v>
      </c>
      <c r="K21" s="74">
        <v>659</v>
      </c>
      <c r="L21" s="74">
        <v>725</v>
      </c>
    </row>
    <row r="22" spans="2:19" ht="17.25" customHeight="1" x14ac:dyDescent="0.25">
      <c r="B22" s="195" t="s">
        <v>70</v>
      </c>
      <c r="C22" s="194"/>
      <c r="D22" s="199">
        <f t="shared" ref="D22:E22" si="1">SUM(D19:D21)</f>
        <v>718</v>
      </c>
      <c r="E22" s="199">
        <f t="shared" si="1"/>
        <v>793</v>
      </c>
      <c r="F22" s="199">
        <f t="shared" ref="F22" si="2">SUM(F19:F21)</f>
        <v>856</v>
      </c>
      <c r="H22" s="203" t="s">
        <v>160</v>
      </c>
      <c r="I22" s="202"/>
      <c r="J22" s="74">
        <v>310</v>
      </c>
      <c r="K22" s="74">
        <v>342</v>
      </c>
      <c r="L22" s="74">
        <v>379</v>
      </c>
    </row>
    <row r="23" spans="2:19" ht="17.25" customHeight="1" x14ac:dyDescent="0.25">
      <c r="H23" s="203" t="s">
        <v>161</v>
      </c>
      <c r="I23" s="202"/>
      <c r="J23" s="74">
        <v>3</v>
      </c>
      <c r="K23" s="74">
        <v>5</v>
      </c>
      <c r="L23" s="74">
        <v>6</v>
      </c>
    </row>
    <row r="24" spans="2:19" ht="17.25" customHeight="1" x14ac:dyDescent="0.25">
      <c r="B24" s="266" t="s">
        <v>286</v>
      </c>
      <c r="C24" s="267"/>
      <c r="D24" s="105">
        <v>2022</v>
      </c>
      <c r="E24" s="105">
        <v>2023</v>
      </c>
      <c r="F24" s="105">
        <v>2024</v>
      </c>
      <c r="H24" s="203" t="s">
        <v>162</v>
      </c>
      <c r="I24" s="202"/>
      <c r="J24" s="74">
        <v>33</v>
      </c>
      <c r="K24" s="74">
        <v>45</v>
      </c>
      <c r="L24" s="74">
        <v>59</v>
      </c>
    </row>
    <row r="25" spans="2:19" ht="17.25" customHeight="1" x14ac:dyDescent="0.25">
      <c r="B25" s="203" t="s">
        <v>150</v>
      </c>
      <c r="C25" s="202"/>
      <c r="D25" s="74">
        <v>5259</v>
      </c>
      <c r="E25" s="74">
        <v>5353</v>
      </c>
      <c r="F25" s="74">
        <v>5547</v>
      </c>
      <c r="H25" s="203" t="s">
        <v>163</v>
      </c>
      <c r="I25" s="202"/>
      <c r="J25" s="74">
        <v>125</v>
      </c>
      <c r="K25" s="74">
        <v>136</v>
      </c>
      <c r="L25" s="74">
        <v>159</v>
      </c>
    </row>
    <row r="26" spans="2:19" ht="17.25" customHeight="1" x14ac:dyDescent="0.25">
      <c r="B26" s="203" t="s">
        <v>151</v>
      </c>
      <c r="C26" s="202"/>
      <c r="D26" s="74">
        <v>1895</v>
      </c>
      <c r="E26" s="74">
        <v>2045</v>
      </c>
      <c r="F26" s="74">
        <v>2182</v>
      </c>
      <c r="G26" s="210"/>
      <c r="H26" s="203" t="s">
        <v>164</v>
      </c>
      <c r="I26" s="202"/>
      <c r="J26" s="74">
        <v>6005</v>
      </c>
      <c r="K26" s="74">
        <v>6122</v>
      </c>
      <c r="L26" s="74">
        <v>6298</v>
      </c>
      <c r="P26" s="31"/>
      <c r="Q26" s="188"/>
      <c r="R26" s="188"/>
      <c r="S26" s="188"/>
    </row>
    <row r="27" spans="2:19" ht="17.25" customHeight="1" x14ac:dyDescent="0.25">
      <c r="B27" s="203" t="s">
        <v>155</v>
      </c>
      <c r="C27" s="202"/>
      <c r="D27" s="74">
        <v>8</v>
      </c>
      <c r="E27" s="74">
        <v>13</v>
      </c>
      <c r="F27" s="74">
        <v>17</v>
      </c>
      <c r="H27" s="203" t="s">
        <v>165</v>
      </c>
      <c r="I27" s="202"/>
      <c r="J27" s="74">
        <f t="shared" ref="J27:K27" si="3">SUM(J19:J23,J25)</f>
        <v>1124</v>
      </c>
      <c r="K27" s="74">
        <f t="shared" si="3"/>
        <v>1244</v>
      </c>
      <c r="L27" s="74">
        <f t="shared" ref="L27" si="4">SUM(L19:L23,L25)</f>
        <v>1389</v>
      </c>
    </row>
    <row r="28" spans="2:19" ht="17.25" customHeight="1" x14ac:dyDescent="0.25">
      <c r="B28" s="197" t="s">
        <v>70</v>
      </c>
      <c r="C28" s="198"/>
      <c r="D28" s="139">
        <f t="shared" ref="D28:E28" si="5">SUM(D25:D27)</f>
        <v>7162</v>
      </c>
      <c r="E28" s="139">
        <f t="shared" si="5"/>
        <v>7411</v>
      </c>
      <c r="F28" s="139">
        <f t="shared" ref="F28" si="6">SUM(F25:F27)</f>
        <v>7746</v>
      </c>
      <c r="H28" s="197" t="s">
        <v>70</v>
      </c>
      <c r="I28" s="198"/>
      <c r="J28" s="139">
        <f>SUM(J19:J26)</f>
        <v>7162</v>
      </c>
      <c r="K28" s="139">
        <f t="shared" ref="K28:L28" si="7">SUM(K19:K26)</f>
        <v>7411</v>
      </c>
      <c r="L28" s="139">
        <f t="shared" si="7"/>
        <v>7746</v>
      </c>
    </row>
    <row r="29" spans="2:19" ht="17.25" customHeight="1" x14ac:dyDescent="0.25"/>
    <row r="30" spans="2:19" ht="17.25" customHeight="1" x14ac:dyDescent="0.25">
      <c r="B30" s="134" t="s">
        <v>263</v>
      </c>
      <c r="C30" s="134"/>
      <c r="D30" s="102">
        <v>2022</v>
      </c>
      <c r="E30" s="102">
        <v>2023</v>
      </c>
      <c r="F30" s="102">
        <v>2024</v>
      </c>
      <c r="H30" s="132" t="s">
        <v>263</v>
      </c>
      <c r="I30" s="133"/>
      <c r="J30" s="102">
        <v>2022</v>
      </c>
      <c r="K30" s="102">
        <v>2023</v>
      </c>
      <c r="L30" s="102">
        <v>2024</v>
      </c>
    </row>
    <row r="31" spans="2:19" ht="17.25" customHeight="1" x14ac:dyDescent="0.25">
      <c r="B31" s="26" t="s">
        <v>167</v>
      </c>
      <c r="C31" s="26" t="s">
        <v>150</v>
      </c>
      <c r="D31" s="73">
        <v>5259</v>
      </c>
      <c r="E31" s="73">
        <v>5348</v>
      </c>
      <c r="F31" s="73">
        <v>5546</v>
      </c>
      <c r="H31" s="26" t="s">
        <v>152</v>
      </c>
      <c r="I31" s="26" t="s">
        <v>150</v>
      </c>
      <c r="J31" s="74">
        <v>5250</v>
      </c>
      <c r="K31" s="74">
        <v>5345</v>
      </c>
      <c r="L31" s="74">
        <v>5539</v>
      </c>
    </row>
    <row r="32" spans="2:19" ht="17.25" customHeight="1" x14ac:dyDescent="0.25">
      <c r="B32" s="26" t="s">
        <v>167</v>
      </c>
      <c r="C32" s="26" t="s">
        <v>151</v>
      </c>
      <c r="D32" s="73">
        <v>1895</v>
      </c>
      <c r="E32" s="73">
        <v>2039</v>
      </c>
      <c r="F32" s="73">
        <v>2181</v>
      </c>
      <c r="H32" s="26" t="s">
        <v>152</v>
      </c>
      <c r="I32" s="26" t="s">
        <v>151</v>
      </c>
      <c r="J32" s="74">
        <v>1859</v>
      </c>
      <c r="K32" s="74">
        <v>2006</v>
      </c>
      <c r="L32" s="74">
        <v>2131</v>
      </c>
    </row>
    <row r="33" spans="2:19" ht="17.25" customHeight="1" x14ac:dyDescent="0.25">
      <c r="B33" s="26" t="s">
        <v>167</v>
      </c>
      <c r="C33" s="26" t="s">
        <v>155</v>
      </c>
      <c r="D33" s="73">
        <v>8</v>
      </c>
      <c r="E33" s="73">
        <v>13</v>
      </c>
      <c r="F33" s="73">
        <v>17</v>
      </c>
      <c r="H33" s="26" t="s">
        <v>152</v>
      </c>
      <c r="I33" s="26" t="s">
        <v>155</v>
      </c>
      <c r="J33" s="74">
        <v>8</v>
      </c>
      <c r="K33" s="74">
        <v>13</v>
      </c>
      <c r="L33" s="74">
        <v>17</v>
      </c>
    </row>
    <row r="34" spans="2:19" ht="17.25" customHeight="1" x14ac:dyDescent="0.25">
      <c r="B34" s="26" t="s">
        <v>171</v>
      </c>
      <c r="C34" s="26" t="s">
        <v>150</v>
      </c>
      <c r="D34" s="73">
        <v>0</v>
      </c>
      <c r="E34" s="73">
        <v>5</v>
      </c>
      <c r="F34" s="73">
        <v>1</v>
      </c>
      <c r="H34" s="26" t="s">
        <v>156</v>
      </c>
      <c r="I34" s="26" t="s">
        <v>150</v>
      </c>
      <c r="J34" s="74">
        <v>9</v>
      </c>
      <c r="K34" s="74">
        <v>8</v>
      </c>
      <c r="L34" s="74">
        <v>8</v>
      </c>
    </row>
    <row r="35" spans="2:19" ht="17.25" customHeight="1" x14ac:dyDescent="0.25">
      <c r="B35" s="26" t="s">
        <v>171</v>
      </c>
      <c r="C35" s="26" t="s">
        <v>151</v>
      </c>
      <c r="D35" s="73">
        <v>0</v>
      </c>
      <c r="E35" s="73">
        <v>6</v>
      </c>
      <c r="F35" s="73">
        <v>1</v>
      </c>
      <c r="H35" s="26" t="s">
        <v>156</v>
      </c>
      <c r="I35" s="26" t="s">
        <v>151</v>
      </c>
      <c r="J35" s="74">
        <v>36</v>
      </c>
      <c r="K35" s="74">
        <v>39</v>
      </c>
      <c r="L35" s="74">
        <v>51</v>
      </c>
    </row>
    <row r="36" spans="2:19" ht="17.25" customHeight="1" x14ac:dyDescent="0.25">
      <c r="B36" s="265" t="s">
        <v>70</v>
      </c>
      <c r="C36" s="265"/>
      <c r="D36" s="184">
        <f>SUM(D31:D35)</f>
        <v>7162</v>
      </c>
      <c r="E36" s="184">
        <f t="shared" ref="E36:F36" si="8">SUM(E31:E35)</f>
        <v>7411</v>
      </c>
      <c r="F36" s="184">
        <f t="shared" si="8"/>
        <v>7746</v>
      </c>
      <c r="H36" s="197" t="s">
        <v>70</v>
      </c>
      <c r="I36" s="198"/>
      <c r="J36" s="184">
        <f t="shared" ref="J36:K36" si="9">SUM(J31:J35)</f>
        <v>7162</v>
      </c>
      <c r="K36" s="184">
        <f t="shared" si="9"/>
        <v>7411</v>
      </c>
      <c r="L36" s="184">
        <f>SUM(L31:L35)</f>
        <v>7746</v>
      </c>
      <c r="O36" s="22"/>
      <c r="P36" s="22"/>
      <c r="Q36" s="22"/>
      <c r="R36" s="22"/>
      <c r="S36" s="22"/>
    </row>
    <row r="37" spans="2:19" s="46" customFormat="1" ht="17.25" customHeight="1" x14ac:dyDescent="0.2">
      <c r="O37" s="22"/>
      <c r="P37" s="22"/>
      <c r="Q37" s="22"/>
      <c r="R37" s="22"/>
      <c r="S37" s="22"/>
    </row>
    <row r="38" spans="2:19" ht="17.25" customHeight="1" x14ac:dyDescent="0.25">
      <c r="B38" s="134" t="s">
        <v>262</v>
      </c>
      <c r="C38" s="132"/>
      <c r="D38" s="102">
        <v>2022</v>
      </c>
      <c r="E38" s="102">
        <v>2023</v>
      </c>
      <c r="F38" s="102">
        <v>2024</v>
      </c>
      <c r="H38" s="229" t="s">
        <v>289</v>
      </c>
      <c r="I38" s="229"/>
      <c r="J38" s="105">
        <v>2022</v>
      </c>
      <c r="K38" s="105">
        <v>2023</v>
      </c>
      <c r="L38" s="105">
        <v>2024</v>
      </c>
    </row>
    <row r="39" spans="2:19" ht="17.25" customHeight="1" x14ac:dyDescent="0.25">
      <c r="B39" s="263" t="s">
        <v>173</v>
      </c>
      <c r="C39" s="123" t="s">
        <v>150</v>
      </c>
      <c r="D39" s="74">
        <v>0</v>
      </c>
      <c r="E39" s="74">
        <v>0</v>
      </c>
      <c r="F39" s="74">
        <v>1</v>
      </c>
      <c r="H39" s="264" t="s">
        <v>166</v>
      </c>
      <c r="I39" s="264"/>
      <c r="J39" s="74">
        <v>1</v>
      </c>
      <c r="K39" s="74">
        <v>1</v>
      </c>
      <c r="L39" s="74">
        <v>1</v>
      </c>
    </row>
    <row r="40" spans="2:19" ht="17.25" customHeight="1" x14ac:dyDescent="0.25">
      <c r="B40" s="263"/>
      <c r="C40" s="123" t="s">
        <v>151</v>
      </c>
      <c r="D40" s="74">
        <v>1</v>
      </c>
      <c r="E40" s="74">
        <v>2</v>
      </c>
      <c r="F40" s="74">
        <v>2</v>
      </c>
      <c r="H40" s="264" t="s">
        <v>168</v>
      </c>
      <c r="I40" s="264"/>
      <c r="J40" s="74">
        <v>1012</v>
      </c>
      <c r="K40" s="74">
        <v>918</v>
      </c>
      <c r="L40" s="74">
        <v>788</v>
      </c>
    </row>
    <row r="41" spans="2:19" ht="17.25" customHeight="1" x14ac:dyDescent="0.25">
      <c r="B41" s="263" t="s">
        <v>175</v>
      </c>
      <c r="C41" s="123" t="s">
        <v>150</v>
      </c>
      <c r="D41" s="74">
        <v>0</v>
      </c>
      <c r="E41" s="74">
        <v>0</v>
      </c>
      <c r="F41" s="74">
        <v>1</v>
      </c>
      <c r="H41" s="264" t="s">
        <v>169</v>
      </c>
      <c r="I41" s="264"/>
      <c r="J41" s="74">
        <v>2722</v>
      </c>
      <c r="K41" s="74">
        <v>2802</v>
      </c>
      <c r="L41" s="74">
        <v>2822</v>
      </c>
    </row>
    <row r="42" spans="2:19" ht="17.25" customHeight="1" x14ac:dyDescent="0.25">
      <c r="B42" s="263"/>
      <c r="C42" s="123" t="s">
        <v>151</v>
      </c>
      <c r="D42" s="74">
        <v>1</v>
      </c>
      <c r="E42" s="74">
        <v>2</v>
      </c>
      <c r="F42" s="74">
        <v>2</v>
      </c>
      <c r="H42" s="264" t="s">
        <v>170</v>
      </c>
      <c r="I42" s="264"/>
      <c r="J42" s="74">
        <v>3230</v>
      </c>
      <c r="K42" s="74">
        <v>3382</v>
      </c>
      <c r="L42" s="74">
        <v>3662</v>
      </c>
    </row>
    <row r="43" spans="2:19" ht="17.25" customHeight="1" x14ac:dyDescent="0.25">
      <c r="B43" s="238" t="s">
        <v>178</v>
      </c>
      <c r="C43" s="123" t="s">
        <v>150</v>
      </c>
      <c r="D43" s="74">
        <v>0</v>
      </c>
      <c r="E43" s="74">
        <v>1</v>
      </c>
      <c r="F43" s="74">
        <v>1</v>
      </c>
      <c r="H43" s="264" t="s">
        <v>172</v>
      </c>
      <c r="I43" s="264"/>
      <c r="J43" s="74">
        <v>197</v>
      </c>
      <c r="K43" s="74">
        <v>308</v>
      </c>
      <c r="L43" s="74">
        <v>473</v>
      </c>
    </row>
    <row r="44" spans="2:19" ht="17.25" customHeight="1" x14ac:dyDescent="0.25">
      <c r="B44" s="240"/>
      <c r="C44" s="123" t="s">
        <v>151</v>
      </c>
      <c r="D44" s="74">
        <v>0</v>
      </c>
      <c r="E44" s="74">
        <v>0</v>
      </c>
      <c r="F44" s="74">
        <v>2</v>
      </c>
    </row>
    <row r="45" spans="2:19" ht="17.25" customHeight="1" x14ac:dyDescent="0.25">
      <c r="B45" s="263" t="s">
        <v>180</v>
      </c>
      <c r="C45" s="123" t="s">
        <v>150</v>
      </c>
      <c r="D45" s="74">
        <v>2</v>
      </c>
      <c r="E45" s="74">
        <v>2</v>
      </c>
      <c r="F45" s="74">
        <v>1</v>
      </c>
      <c r="H45" s="132" t="s">
        <v>198</v>
      </c>
      <c r="I45" s="135"/>
      <c r="J45" s="135"/>
      <c r="K45" s="135"/>
      <c r="L45" s="136"/>
    </row>
    <row r="46" spans="2:19" ht="17.25" customHeight="1" x14ac:dyDescent="0.25">
      <c r="B46" s="263"/>
      <c r="C46" s="123" t="s">
        <v>151</v>
      </c>
      <c r="D46" s="74">
        <v>0</v>
      </c>
      <c r="E46" s="74">
        <v>0</v>
      </c>
      <c r="F46" s="74">
        <v>0</v>
      </c>
      <c r="H46" s="277"/>
      <c r="I46" s="278"/>
      <c r="J46" s="102">
        <v>2022</v>
      </c>
      <c r="K46" s="102">
        <v>2023</v>
      </c>
      <c r="L46" s="102">
        <v>2024</v>
      </c>
    </row>
    <row r="47" spans="2:19" ht="17.25" customHeight="1" x14ac:dyDescent="0.25">
      <c r="B47" s="263" t="s">
        <v>182</v>
      </c>
      <c r="C47" s="123" t="s">
        <v>150</v>
      </c>
      <c r="D47" s="74">
        <v>0</v>
      </c>
      <c r="E47" s="74">
        <v>0</v>
      </c>
      <c r="F47" s="74">
        <v>0</v>
      </c>
      <c r="H47" s="271" t="s">
        <v>200</v>
      </c>
      <c r="I47" s="272"/>
      <c r="J47" s="268">
        <v>0.35</v>
      </c>
      <c r="K47" s="260">
        <v>0.34</v>
      </c>
      <c r="L47" s="260">
        <v>0.32</v>
      </c>
    </row>
    <row r="48" spans="2:19" ht="17.25" customHeight="1" x14ac:dyDescent="0.25">
      <c r="B48" s="263"/>
      <c r="C48" s="123" t="s">
        <v>151</v>
      </c>
      <c r="D48" s="74">
        <v>1</v>
      </c>
      <c r="E48" s="74">
        <v>0</v>
      </c>
      <c r="F48" s="74">
        <v>0</v>
      </c>
      <c r="H48" s="273"/>
      <c r="I48" s="274"/>
      <c r="J48" s="269"/>
      <c r="K48" s="261"/>
      <c r="L48" s="261"/>
    </row>
    <row r="49" spans="2:12" ht="17.25" customHeight="1" x14ac:dyDescent="0.25">
      <c r="B49" s="238" t="s">
        <v>184</v>
      </c>
      <c r="C49" s="123" t="s">
        <v>150</v>
      </c>
      <c r="D49" s="74">
        <v>6</v>
      </c>
      <c r="E49" s="74">
        <v>8</v>
      </c>
      <c r="F49" s="74">
        <v>6</v>
      </c>
      <c r="H49" s="275"/>
      <c r="I49" s="276"/>
      <c r="J49" s="270"/>
      <c r="K49" s="262"/>
      <c r="L49" s="262"/>
    </row>
    <row r="50" spans="2:12" ht="17.25" customHeight="1" x14ac:dyDescent="0.25">
      <c r="B50" s="239"/>
      <c r="C50" s="123" t="s">
        <v>151</v>
      </c>
      <c r="D50" s="74">
        <v>7</v>
      </c>
      <c r="E50" s="74">
        <v>8</v>
      </c>
      <c r="F50" s="74">
        <v>10</v>
      </c>
    </row>
    <row r="51" spans="2:12" ht="17.25" customHeight="1" x14ac:dyDescent="0.25">
      <c r="B51" s="240"/>
      <c r="C51" s="123" t="s">
        <v>176</v>
      </c>
      <c r="D51" s="74">
        <v>0</v>
      </c>
      <c r="E51" s="74">
        <v>0</v>
      </c>
      <c r="F51" s="74">
        <v>1</v>
      </c>
    </row>
    <row r="52" spans="2:12" ht="17.25" customHeight="1" x14ac:dyDescent="0.25">
      <c r="B52" s="238" t="s">
        <v>186</v>
      </c>
      <c r="C52" s="123" t="s">
        <v>150</v>
      </c>
      <c r="D52" s="74">
        <v>0</v>
      </c>
      <c r="E52" s="74">
        <v>0</v>
      </c>
      <c r="F52" s="74">
        <v>2</v>
      </c>
    </row>
    <row r="53" spans="2:12" ht="17.25" customHeight="1" x14ac:dyDescent="0.25">
      <c r="B53" s="240"/>
      <c r="C53" s="123" t="s">
        <v>151</v>
      </c>
      <c r="D53" s="74">
        <v>0</v>
      </c>
      <c r="E53" s="74">
        <v>1</v>
      </c>
      <c r="F53" s="74">
        <v>1</v>
      </c>
    </row>
    <row r="54" spans="2:12" ht="17.25" customHeight="1" x14ac:dyDescent="0.25">
      <c r="B54" s="238" t="s">
        <v>265</v>
      </c>
      <c r="C54" s="123" t="s">
        <v>150</v>
      </c>
      <c r="D54" s="74">
        <v>0</v>
      </c>
      <c r="E54" s="74">
        <v>0</v>
      </c>
      <c r="F54" s="74">
        <v>2</v>
      </c>
    </row>
    <row r="55" spans="2:12" ht="17.25" customHeight="1" x14ac:dyDescent="0.25">
      <c r="B55" s="240"/>
      <c r="C55" s="123" t="s">
        <v>151</v>
      </c>
      <c r="D55" s="74">
        <v>0</v>
      </c>
      <c r="E55" s="74">
        <v>0</v>
      </c>
      <c r="F55" s="74">
        <v>3</v>
      </c>
    </row>
    <row r="56" spans="2:12" ht="17.25" customHeight="1" x14ac:dyDescent="0.25">
      <c r="B56" s="238" t="s">
        <v>188</v>
      </c>
      <c r="C56" s="123" t="s">
        <v>150</v>
      </c>
      <c r="D56" s="74">
        <v>0</v>
      </c>
      <c r="E56" s="74">
        <v>0</v>
      </c>
      <c r="F56" s="74">
        <v>0</v>
      </c>
    </row>
    <row r="57" spans="2:12" ht="17.25" customHeight="1" x14ac:dyDescent="0.25">
      <c r="B57" s="240"/>
      <c r="C57" s="123" t="s">
        <v>151</v>
      </c>
      <c r="D57" s="74">
        <v>0</v>
      </c>
      <c r="E57" s="74">
        <v>1</v>
      </c>
      <c r="F57" s="74">
        <v>1</v>
      </c>
    </row>
    <row r="58" spans="2:12" ht="17.25" customHeight="1" x14ac:dyDescent="0.25">
      <c r="B58" s="263" t="s">
        <v>190</v>
      </c>
      <c r="C58" s="123" t="s">
        <v>150</v>
      </c>
      <c r="D58" s="74">
        <v>2</v>
      </c>
      <c r="E58" s="74">
        <v>4</v>
      </c>
      <c r="F58" s="74">
        <v>3</v>
      </c>
    </row>
    <row r="59" spans="2:12" ht="17.25" customHeight="1" x14ac:dyDescent="0.25">
      <c r="B59" s="263"/>
      <c r="C59" s="123" t="s">
        <v>151</v>
      </c>
      <c r="D59" s="74">
        <v>2</v>
      </c>
      <c r="E59" s="74">
        <v>3</v>
      </c>
      <c r="F59" s="74">
        <v>2</v>
      </c>
    </row>
    <row r="60" spans="2:12" ht="17.25" customHeight="1" x14ac:dyDescent="0.25">
      <c r="B60" s="263" t="s">
        <v>192</v>
      </c>
      <c r="C60" s="123" t="s">
        <v>150</v>
      </c>
      <c r="D60" s="74">
        <v>2164</v>
      </c>
      <c r="E60" s="74">
        <v>2241</v>
      </c>
      <c r="F60" s="74">
        <v>2309</v>
      </c>
    </row>
    <row r="61" spans="2:12" ht="17.25" customHeight="1" x14ac:dyDescent="0.25">
      <c r="B61" s="263"/>
      <c r="C61" s="123" t="s">
        <v>151</v>
      </c>
      <c r="D61" s="74">
        <v>767</v>
      </c>
      <c r="E61" s="74">
        <v>842</v>
      </c>
      <c r="F61" s="74">
        <v>900</v>
      </c>
    </row>
    <row r="62" spans="2:12" ht="17.25" customHeight="1" x14ac:dyDescent="0.25">
      <c r="B62" s="263"/>
      <c r="C62" s="123" t="s">
        <v>176</v>
      </c>
      <c r="D62" s="74">
        <v>2</v>
      </c>
      <c r="E62" s="74">
        <v>2</v>
      </c>
      <c r="F62" s="74">
        <v>4</v>
      </c>
    </row>
    <row r="63" spans="2:12" ht="17.25" customHeight="1" x14ac:dyDescent="0.25">
      <c r="B63" s="263" t="s">
        <v>193</v>
      </c>
      <c r="C63" s="123" t="s">
        <v>150</v>
      </c>
      <c r="D63" s="74">
        <v>198</v>
      </c>
      <c r="E63" s="74">
        <v>200</v>
      </c>
      <c r="F63" s="74">
        <v>218</v>
      </c>
    </row>
    <row r="64" spans="2:12" ht="17.25" customHeight="1" x14ac:dyDescent="0.25">
      <c r="B64" s="263"/>
      <c r="C64" s="123" t="s">
        <v>151</v>
      </c>
      <c r="D64" s="74">
        <v>41</v>
      </c>
      <c r="E64" s="74">
        <v>38</v>
      </c>
      <c r="F64" s="74">
        <v>51</v>
      </c>
    </row>
    <row r="65" spans="2:6" ht="17.25" customHeight="1" x14ac:dyDescent="0.25">
      <c r="B65" s="263"/>
      <c r="C65" s="123" t="s">
        <v>176</v>
      </c>
      <c r="D65" s="74">
        <v>1</v>
      </c>
      <c r="E65" s="74">
        <v>1</v>
      </c>
      <c r="F65" s="74">
        <v>2</v>
      </c>
    </row>
    <row r="66" spans="2:6" ht="17.25" customHeight="1" x14ac:dyDescent="0.25">
      <c r="B66" s="263" t="s">
        <v>194</v>
      </c>
      <c r="C66" s="123" t="s">
        <v>150</v>
      </c>
      <c r="D66" s="74">
        <v>2</v>
      </c>
      <c r="E66" s="74">
        <v>2</v>
      </c>
      <c r="F66" s="74">
        <v>2</v>
      </c>
    </row>
    <row r="67" spans="2:6" ht="17.25" customHeight="1" x14ac:dyDescent="0.25">
      <c r="B67" s="263"/>
      <c r="C67" s="123" t="s">
        <v>151</v>
      </c>
      <c r="D67" s="74">
        <v>0</v>
      </c>
      <c r="E67" s="74">
        <v>0</v>
      </c>
      <c r="F67" s="74">
        <v>0</v>
      </c>
    </row>
    <row r="68" spans="2:6" ht="17.25" customHeight="1" x14ac:dyDescent="0.25">
      <c r="B68" s="263" t="s">
        <v>195</v>
      </c>
      <c r="C68" s="123" t="s">
        <v>150</v>
      </c>
      <c r="D68" s="74">
        <v>65</v>
      </c>
      <c r="E68" s="74">
        <v>66</v>
      </c>
      <c r="F68" s="74">
        <v>66</v>
      </c>
    </row>
    <row r="69" spans="2:6" ht="17.25" customHeight="1" x14ac:dyDescent="0.25">
      <c r="B69" s="263"/>
      <c r="C69" s="123" t="s">
        <v>151</v>
      </c>
      <c r="D69" s="74">
        <v>7</v>
      </c>
      <c r="E69" s="74">
        <v>8</v>
      </c>
      <c r="F69" s="74">
        <v>9</v>
      </c>
    </row>
    <row r="70" spans="2:6" ht="17.25" customHeight="1" x14ac:dyDescent="0.25">
      <c r="B70" s="263" t="s">
        <v>196</v>
      </c>
      <c r="C70" s="123" t="s">
        <v>150</v>
      </c>
      <c r="D70" s="74">
        <v>1</v>
      </c>
      <c r="E70" s="74">
        <v>2</v>
      </c>
      <c r="F70" s="74">
        <v>2</v>
      </c>
    </row>
    <row r="71" spans="2:6" ht="17.25" customHeight="1" x14ac:dyDescent="0.25">
      <c r="B71" s="263"/>
      <c r="C71" s="123" t="s">
        <v>151</v>
      </c>
      <c r="D71" s="74">
        <v>1</v>
      </c>
      <c r="E71" s="74">
        <v>3</v>
      </c>
      <c r="F71" s="74">
        <v>4</v>
      </c>
    </row>
    <row r="72" spans="2:6" ht="17.25" customHeight="1" x14ac:dyDescent="0.25">
      <c r="B72" s="238" t="s">
        <v>266</v>
      </c>
      <c r="C72" s="123" t="s">
        <v>150</v>
      </c>
      <c r="D72" s="74">
        <v>0</v>
      </c>
      <c r="E72" s="74">
        <v>0</v>
      </c>
      <c r="F72" s="74">
        <v>1</v>
      </c>
    </row>
    <row r="73" spans="2:6" ht="17.25" customHeight="1" x14ac:dyDescent="0.25">
      <c r="B73" s="240"/>
      <c r="C73" s="123" t="s">
        <v>151</v>
      </c>
      <c r="D73" s="74">
        <v>0</v>
      </c>
      <c r="E73" s="74">
        <v>0</v>
      </c>
      <c r="F73" s="74">
        <v>0</v>
      </c>
    </row>
    <row r="74" spans="2:6" ht="17.25" customHeight="1" x14ac:dyDescent="0.25">
      <c r="B74" s="263" t="s">
        <v>197</v>
      </c>
      <c r="C74" s="123" t="s">
        <v>150</v>
      </c>
      <c r="D74" s="74">
        <v>4</v>
      </c>
      <c r="E74" s="74">
        <v>3</v>
      </c>
      <c r="F74" s="74">
        <v>5</v>
      </c>
    </row>
    <row r="75" spans="2:6" ht="17.25" customHeight="1" x14ac:dyDescent="0.25">
      <c r="B75" s="263"/>
      <c r="C75" s="123" t="s">
        <v>151</v>
      </c>
      <c r="D75" s="74">
        <v>3</v>
      </c>
      <c r="E75" s="74">
        <v>5</v>
      </c>
      <c r="F75" s="74">
        <v>6</v>
      </c>
    </row>
    <row r="76" spans="2:6" ht="17.25" customHeight="1" x14ac:dyDescent="0.25">
      <c r="B76" s="263" t="s">
        <v>199</v>
      </c>
      <c r="C76" s="123" t="s">
        <v>150</v>
      </c>
      <c r="D76" s="74">
        <v>1</v>
      </c>
      <c r="E76" s="74">
        <v>1</v>
      </c>
      <c r="F76" s="74">
        <v>1</v>
      </c>
    </row>
    <row r="77" spans="2:6" ht="17.25" customHeight="1" x14ac:dyDescent="0.25">
      <c r="B77" s="263"/>
      <c r="C77" s="123" t="s">
        <v>151</v>
      </c>
      <c r="D77" s="74">
        <v>1</v>
      </c>
      <c r="E77" s="74">
        <v>1</v>
      </c>
      <c r="F77" s="74">
        <v>1</v>
      </c>
    </row>
    <row r="78" spans="2:6" ht="17.25" customHeight="1" x14ac:dyDescent="0.25">
      <c r="B78" s="263" t="s">
        <v>201</v>
      </c>
      <c r="C78" s="123" t="s">
        <v>150</v>
      </c>
      <c r="D78" s="74">
        <v>0</v>
      </c>
      <c r="E78" s="74">
        <v>0</v>
      </c>
      <c r="F78" s="74">
        <v>1</v>
      </c>
    </row>
    <row r="79" spans="2:6" ht="17.25" customHeight="1" x14ac:dyDescent="0.25">
      <c r="B79" s="263"/>
      <c r="C79" s="123" t="s">
        <v>151</v>
      </c>
      <c r="D79" s="74">
        <v>1</v>
      </c>
      <c r="E79" s="74">
        <v>1</v>
      </c>
      <c r="F79" s="74">
        <v>1</v>
      </c>
    </row>
    <row r="80" spans="2:6" ht="17.25" customHeight="1" x14ac:dyDescent="0.25">
      <c r="B80" s="263" t="s">
        <v>202</v>
      </c>
      <c r="C80" s="123" t="s">
        <v>150</v>
      </c>
      <c r="D80" s="74">
        <v>1</v>
      </c>
      <c r="E80" s="74">
        <v>2</v>
      </c>
      <c r="F80" s="74">
        <v>2</v>
      </c>
    </row>
    <row r="81" spans="2:6" ht="17.25" customHeight="1" x14ac:dyDescent="0.25">
      <c r="B81" s="263"/>
      <c r="C81" s="123" t="s">
        <v>151</v>
      </c>
      <c r="D81" s="74">
        <v>0</v>
      </c>
      <c r="E81" s="74">
        <v>0</v>
      </c>
      <c r="F81" s="74">
        <v>0</v>
      </c>
    </row>
    <row r="82" spans="2:6" ht="17.25" customHeight="1" x14ac:dyDescent="0.25">
      <c r="B82" s="263" t="s">
        <v>203</v>
      </c>
      <c r="C82" s="123" t="s">
        <v>150</v>
      </c>
      <c r="D82" s="74">
        <v>1622</v>
      </c>
      <c r="E82" s="74">
        <v>1641</v>
      </c>
      <c r="F82" s="74">
        <v>1738</v>
      </c>
    </row>
    <row r="83" spans="2:6" ht="17.25" customHeight="1" x14ac:dyDescent="0.25">
      <c r="B83" s="263"/>
      <c r="C83" s="123" t="s">
        <v>151</v>
      </c>
      <c r="D83" s="74">
        <v>622</v>
      </c>
      <c r="E83" s="74">
        <v>678</v>
      </c>
      <c r="F83" s="74">
        <v>732</v>
      </c>
    </row>
    <row r="84" spans="2:6" ht="17.25" customHeight="1" x14ac:dyDescent="0.25">
      <c r="B84" s="263"/>
      <c r="C84" s="123" t="s">
        <v>176</v>
      </c>
      <c r="D84" s="74">
        <v>2</v>
      </c>
      <c r="E84" s="74">
        <v>6</v>
      </c>
      <c r="F84" s="74">
        <v>5</v>
      </c>
    </row>
    <row r="85" spans="2:6" ht="17.25" customHeight="1" x14ac:dyDescent="0.25">
      <c r="B85" s="263" t="s">
        <v>174</v>
      </c>
      <c r="C85" s="123" t="s">
        <v>150</v>
      </c>
      <c r="D85" s="74">
        <v>784</v>
      </c>
      <c r="E85" s="74">
        <v>759</v>
      </c>
      <c r="F85" s="74">
        <v>755</v>
      </c>
    </row>
    <row r="86" spans="2:6" ht="17.25" customHeight="1" x14ac:dyDescent="0.25">
      <c r="B86" s="263"/>
      <c r="C86" s="123" t="s">
        <v>151</v>
      </c>
      <c r="D86" s="74">
        <v>356</v>
      </c>
      <c r="E86" s="74">
        <v>344</v>
      </c>
      <c r="F86" s="74">
        <v>340</v>
      </c>
    </row>
    <row r="87" spans="2:6" x14ac:dyDescent="0.25">
      <c r="B87" s="263"/>
      <c r="C87" s="123" t="s">
        <v>176</v>
      </c>
      <c r="D87" s="74">
        <v>3</v>
      </c>
      <c r="E87" s="74">
        <v>4</v>
      </c>
      <c r="F87" s="74">
        <v>5</v>
      </c>
    </row>
    <row r="88" spans="2:6" x14ac:dyDescent="0.25">
      <c r="B88" s="238" t="s">
        <v>177</v>
      </c>
      <c r="C88" s="123" t="s">
        <v>150</v>
      </c>
      <c r="D88" s="74">
        <v>0</v>
      </c>
      <c r="E88" s="74">
        <v>0</v>
      </c>
      <c r="F88" s="74">
        <v>1</v>
      </c>
    </row>
    <row r="89" spans="2:6" x14ac:dyDescent="0.25">
      <c r="B89" s="240"/>
      <c r="C89" s="123" t="s">
        <v>151</v>
      </c>
      <c r="D89" s="74">
        <v>1</v>
      </c>
      <c r="E89" s="74">
        <v>1</v>
      </c>
      <c r="F89" s="74">
        <v>0</v>
      </c>
    </row>
    <row r="90" spans="2:6" x14ac:dyDescent="0.25">
      <c r="B90" s="238" t="s">
        <v>179</v>
      </c>
      <c r="C90" s="123" t="s">
        <v>150</v>
      </c>
      <c r="D90" s="74">
        <v>1</v>
      </c>
      <c r="E90" s="74">
        <v>0</v>
      </c>
      <c r="F90" s="74">
        <v>0</v>
      </c>
    </row>
    <row r="91" spans="2:6" x14ac:dyDescent="0.25">
      <c r="B91" s="240"/>
      <c r="C91" s="123" t="s">
        <v>151</v>
      </c>
      <c r="D91" s="74">
        <v>0</v>
      </c>
      <c r="E91" s="74">
        <v>0</v>
      </c>
      <c r="F91" s="74">
        <v>0</v>
      </c>
    </row>
    <row r="92" spans="2:6" x14ac:dyDescent="0.25">
      <c r="B92" s="263" t="s">
        <v>181</v>
      </c>
      <c r="C92" s="123" t="s">
        <v>150</v>
      </c>
      <c r="D92" s="74">
        <v>1</v>
      </c>
      <c r="E92" s="74">
        <v>1</v>
      </c>
      <c r="F92" s="74">
        <v>3</v>
      </c>
    </row>
    <row r="93" spans="2:6" x14ac:dyDescent="0.25">
      <c r="B93" s="263"/>
      <c r="C93" s="123" t="s">
        <v>151</v>
      </c>
      <c r="D93" s="74">
        <v>1</v>
      </c>
      <c r="E93" s="74">
        <v>2</v>
      </c>
      <c r="F93" s="74">
        <v>0</v>
      </c>
    </row>
    <row r="94" spans="2:6" x14ac:dyDescent="0.25">
      <c r="B94" s="263" t="s">
        <v>183</v>
      </c>
      <c r="C94" s="123" t="s">
        <v>150</v>
      </c>
      <c r="D94" s="74">
        <v>5</v>
      </c>
      <c r="E94" s="74">
        <v>5</v>
      </c>
      <c r="F94" s="74">
        <v>7</v>
      </c>
    </row>
    <row r="95" spans="2:6" x14ac:dyDescent="0.25">
      <c r="B95" s="263"/>
      <c r="C95" s="123" t="s">
        <v>151</v>
      </c>
      <c r="D95" s="74">
        <v>3</v>
      </c>
      <c r="E95" s="74">
        <v>4</v>
      </c>
      <c r="F95" s="74">
        <v>7</v>
      </c>
    </row>
    <row r="96" spans="2:6" x14ac:dyDescent="0.25">
      <c r="B96" s="238" t="s">
        <v>185</v>
      </c>
      <c r="C96" s="123" t="s">
        <v>150</v>
      </c>
      <c r="D96" s="74">
        <v>398</v>
      </c>
      <c r="E96" s="74">
        <v>407</v>
      </c>
      <c r="F96" s="74">
        <v>409</v>
      </c>
    </row>
    <row r="97" spans="2:7" x14ac:dyDescent="0.25">
      <c r="B97" s="240"/>
      <c r="C97" s="123" t="s">
        <v>151</v>
      </c>
      <c r="D97" s="74">
        <v>76</v>
      </c>
      <c r="E97" s="74">
        <v>86</v>
      </c>
      <c r="F97" s="74">
        <v>93</v>
      </c>
    </row>
    <row r="98" spans="2:7" x14ac:dyDescent="0.25">
      <c r="B98" s="238" t="s">
        <v>187</v>
      </c>
      <c r="C98" s="123" t="s">
        <v>150</v>
      </c>
      <c r="D98" s="74">
        <v>1</v>
      </c>
      <c r="E98" s="74">
        <v>1</v>
      </c>
      <c r="F98" s="74">
        <v>1</v>
      </c>
    </row>
    <row r="99" spans="2:7" x14ac:dyDescent="0.25">
      <c r="B99" s="240"/>
      <c r="C99" s="123" t="s">
        <v>151</v>
      </c>
      <c r="D99" s="74">
        <v>0</v>
      </c>
      <c r="E99" s="74">
        <v>0</v>
      </c>
      <c r="F99" s="74">
        <v>0</v>
      </c>
    </row>
    <row r="100" spans="2:7" x14ac:dyDescent="0.25">
      <c r="B100" s="238" t="s">
        <v>189</v>
      </c>
      <c r="C100" s="123" t="s">
        <v>150</v>
      </c>
      <c r="D100" s="74">
        <v>0</v>
      </c>
      <c r="E100" s="74">
        <v>0</v>
      </c>
      <c r="F100" s="74">
        <v>0</v>
      </c>
      <c r="G100" s="23"/>
    </row>
    <row r="101" spans="2:7" x14ac:dyDescent="0.25">
      <c r="B101" s="240"/>
      <c r="C101" s="123" t="s">
        <v>151</v>
      </c>
      <c r="D101" s="74">
        <v>2</v>
      </c>
      <c r="E101" s="74">
        <v>2</v>
      </c>
      <c r="F101" s="74">
        <v>4</v>
      </c>
      <c r="G101" s="23"/>
    </row>
    <row r="102" spans="2:7" x14ac:dyDescent="0.25">
      <c r="B102" s="263" t="s">
        <v>191</v>
      </c>
      <c r="C102" s="123" t="s">
        <v>150</v>
      </c>
      <c r="D102" s="74">
        <v>1</v>
      </c>
      <c r="E102" s="74">
        <v>7</v>
      </c>
      <c r="F102" s="74">
        <v>9</v>
      </c>
      <c r="G102" s="23"/>
    </row>
    <row r="103" spans="2:7" x14ac:dyDescent="0.25">
      <c r="B103" s="263"/>
      <c r="C103" s="123" t="s">
        <v>151</v>
      </c>
      <c r="D103" s="74">
        <v>1</v>
      </c>
      <c r="E103" s="74">
        <v>13</v>
      </c>
      <c r="F103" s="74">
        <v>11</v>
      </c>
      <c r="G103" s="23"/>
    </row>
    <row r="104" spans="2:7" x14ac:dyDescent="0.25">
      <c r="B104" s="119" t="s">
        <v>70</v>
      </c>
      <c r="C104" s="123"/>
      <c r="D104" s="184">
        <f>SUM(D39:D84,D85:D103)</f>
        <v>7162</v>
      </c>
      <c r="E104" s="184">
        <f>SUM(E39:E84,E85:E103)</f>
        <v>7411</v>
      </c>
      <c r="F104" s="184">
        <f>SUM(F39:F84,F85:F103)</f>
        <v>7746</v>
      </c>
      <c r="G104" s="23"/>
    </row>
    <row r="105" spans="2:7" x14ac:dyDescent="0.25">
      <c r="B105" s="204"/>
      <c r="C105"/>
      <c r="D105"/>
      <c r="E105"/>
      <c r="F105" s="1"/>
      <c r="G105" s="23"/>
    </row>
    <row r="106" spans="2:7" x14ac:dyDescent="0.25">
      <c r="B106"/>
      <c r="C106"/>
      <c r="D106"/>
      <c r="E106"/>
    </row>
    <row r="108" spans="2:7" x14ac:dyDescent="0.25">
      <c r="B108"/>
      <c r="C108"/>
      <c r="D108"/>
      <c r="E108"/>
      <c r="G108" s="23"/>
    </row>
    <row r="109" spans="2:7" x14ac:dyDescent="0.25">
      <c r="B109"/>
      <c r="C109"/>
      <c r="D109"/>
      <c r="E109"/>
      <c r="G109" s="23"/>
    </row>
    <row r="110" spans="2:7" x14ac:dyDescent="0.25">
      <c r="B110"/>
      <c r="C110"/>
      <c r="D110"/>
      <c r="E110"/>
      <c r="G110" s="23"/>
    </row>
    <row r="111" spans="2:7" x14ac:dyDescent="0.25">
      <c r="B111"/>
      <c r="C111"/>
      <c r="D111"/>
      <c r="E111"/>
      <c r="G111" s="23"/>
    </row>
    <row r="112" spans="2:7" x14ac:dyDescent="0.25">
      <c r="B112"/>
      <c r="C112"/>
      <c r="D112"/>
      <c r="E112"/>
      <c r="G112" s="23"/>
    </row>
    <row r="114" ht="18" customHeight="1" x14ac:dyDescent="0.25"/>
  </sheetData>
  <mergeCells count="43">
    <mergeCell ref="B98:B99"/>
    <mergeCell ref="B100:B101"/>
    <mergeCell ref="B85:B87"/>
    <mergeCell ref="B94:B95"/>
    <mergeCell ref="B49:B51"/>
    <mergeCell ref="B54:B55"/>
    <mergeCell ref="B72:B73"/>
    <mergeCell ref="B24:C24"/>
    <mergeCell ref="J47:J49"/>
    <mergeCell ref="H47:I49"/>
    <mergeCell ref="H46:I46"/>
    <mergeCell ref="B92:B93"/>
    <mergeCell ref="B88:B89"/>
    <mergeCell ref="B90:B91"/>
    <mergeCell ref="H38:I38"/>
    <mergeCell ref="H39:I39"/>
    <mergeCell ref="H40:I40"/>
    <mergeCell ref="H41:I41"/>
    <mergeCell ref="H42:I42"/>
    <mergeCell ref="H43:I43"/>
    <mergeCell ref="B43:B44"/>
    <mergeCell ref="B52:B53"/>
    <mergeCell ref="B56:B57"/>
    <mergeCell ref="B36:C36"/>
    <mergeCell ref="B45:B46"/>
    <mergeCell ref="B41:B42"/>
    <mergeCell ref="B39:B40"/>
    <mergeCell ref="L47:L49"/>
    <mergeCell ref="B82:B84"/>
    <mergeCell ref="B47:B48"/>
    <mergeCell ref="B63:B65"/>
    <mergeCell ref="B102:B103"/>
    <mergeCell ref="B80:B81"/>
    <mergeCell ref="B60:B62"/>
    <mergeCell ref="B66:B67"/>
    <mergeCell ref="B68:B69"/>
    <mergeCell ref="B74:B75"/>
    <mergeCell ref="B76:B77"/>
    <mergeCell ref="B70:B71"/>
    <mergeCell ref="K47:K49"/>
    <mergeCell ref="B78:B79"/>
    <mergeCell ref="B58:B59"/>
    <mergeCell ref="B96:B97"/>
  </mergeCells>
  <hyperlinks>
    <hyperlink ref="F3" r:id="rId1" display="www.nisource.com/sustainability" xr:uid="{C0121882-632B-4EC0-812E-4C535053D367}"/>
    <hyperlink ref="G3:H3" r:id="rId2" display="https://www.nisource.com/company/sustainability/reports-and-policies" xr:uid="{1A84D362-928D-425E-9C9F-DF4D300D111A}"/>
  </hyperlinks>
  <pageMargins left="0.25" right="0.25" top="0.5" bottom="0.5" header="0.3" footer="0.3"/>
  <pageSetup scale="75" fitToHeight="4" orientation="landscape" r:id="rId3"/>
  <headerFooter>
    <oddFooter>&amp;CPage &amp;P of &amp;N</oddFooter>
  </headerFooter>
  <rowBreaks count="2" manualBreakCount="2">
    <brk id="36" max="12" man="1"/>
    <brk id="104" max="16383" man="1"/>
  </rowBreaks>
  <ignoredErrors>
    <ignoredError sqref="D22:F22" formulaRange="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pageSetUpPr fitToPage="1"/>
  </sheetPr>
  <dimension ref="A1:B26"/>
  <sheetViews>
    <sheetView topLeftCell="A9" zoomScaleNormal="100" zoomScaleSheetLayoutView="90" workbookViewId="0">
      <selection activeCell="A24" sqref="A24"/>
    </sheetView>
  </sheetViews>
  <sheetFormatPr defaultRowHeight="15" x14ac:dyDescent="0.25"/>
  <cols>
    <col min="1" max="1" width="54.28515625" style="1" customWidth="1"/>
    <col min="2" max="2" width="113.42578125" style="32" customWidth="1"/>
    <col min="3" max="3" width="4" customWidth="1"/>
  </cols>
  <sheetData>
    <row r="1" spans="1:2" ht="40.9" customHeight="1" x14ac:dyDescent="0.25">
      <c r="B1" s="223" t="s">
        <v>282</v>
      </c>
    </row>
    <row r="2" spans="1:2" ht="40.9" customHeight="1" x14ac:dyDescent="0.25">
      <c r="B2" s="93" t="s">
        <v>1</v>
      </c>
    </row>
    <row r="3" spans="1:2" x14ac:dyDescent="0.25">
      <c r="A3" s="1" t="s">
        <v>204</v>
      </c>
      <c r="B3"/>
    </row>
    <row r="4" spans="1:2" ht="22.5" customHeight="1" x14ac:dyDescent="0.25">
      <c r="A4" s="250" t="s">
        <v>205</v>
      </c>
      <c r="B4" s="250"/>
    </row>
    <row r="5" spans="1:2" ht="22.15" customHeight="1" x14ac:dyDescent="0.25">
      <c r="A5" s="279" t="s">
        <v>206</v>
      </c>
      <c r="B5" s="279"/>
    </row>
    <row r="6" spans="1:2" ht="22.5" customHeight="1" x14ac:dyDescent="0.25">
      <c r="A6" s="250" t="s">
        <v>207</v>
      </c>
      <c r="B6" s="250"/>
    </row>
    <row r="7" spans="1:2" ht="18" customHeight="1" x14ac:dyDescent="0.25">
      <c r="A7" s="94" t="s">
        <v>208</v>
      </c>
      <c r="B7" s="95" t="s">
        <v>209</v>
      </c>
    </row>
    <row r="8" spans="1:2" ht="30" customHeight="1" x14ac:dyDescent="0.25">
      <c r="A8" s="94" t="s">
        <v>210</v>
      </c>
      <c r="B8" s="95" t="s">
        <v>211</v>
      </c>
    </row>
    <row r="9" spans="1:2" ht="30" customHeight="1" x14ac:dyDescent="0.25">
      <c r="A9" s="96" t="s">
        <v>212</v>
      </c>
      <c r="B9" s="95" t="s">
        <v>213</v>
      </c>
    </row>
    <row r="10" spans="1:2" ht="18" customHeight="1" x14ac:dyDescent="0.25">
      <c r="A10" s="94" t="s">
        <v>214</v>
      </c>
      <c r="B10" s="95" t="s">
        <v>215</v>
      </c>
    </row>
    <row r="11" spans="1:2" ht="18" customHeight="1" x14ac:dyDescent="0.25">
      <c r="A11" s="94" t="s">
        <v>257</v>
      </c>
      <c r="B11" s="95" t="s">
        <v>258</v>
      </c>
    </row>
    <row r="12" spans="1:2" ht="30" x14ac:dyDescent="0.25">
      <c r="A12" s="94" t="s">
        <v>216</v>
      </c>
      <c r="B12" s="95" t="s">
        <v>217</v>
      </c>
    </row>
    <row r="13" spans="1:2" ht="30" customHeight="1" x14ac:dyDescent="0.25">
      <c r="A13" s="94" t="s">
        <v>218</v>
      </c>
      <c r="B13" s="95" t="s">
        <v>219</v>
      </c>
    </row>
    <row r="14" spans="1:2" ht="18" customHeight="1" x14ac:dyDescent="0.25">
      <c r="A14" s="94" t="s">
        <v>220</v>
      </c>
      <c r="B14" s="95" t="s">
        <v>221</v>
      </c>
    </row>
    <row r="15" spans="1:2" x14ac:dyDescent="0.25">
      <c r="A15" s="94" t="s">
        <v>222</v>
      </c>
      <c r="B15" s="95" t="s">
        <v>223</v>
      </c>
    </row>
    <row r="16" spans="1:2" ht="30" customHeight="1" x14ac:dyDescent="0.25">
      <c r="A16" s="94" t="s">
        <v>224</v>
      </c>
      <c r="B16" s="95" t="s">
        <v>225</v>
      </c>
    </row>
    <row r="17" spans="1:2" ht="18" customHeight="1" x14ac:dyDescent="0.25">
      <c r="A17" s="94" t="s">
        <v>226</v>
      </c>
      <c r="B17" s="95" t="s">
        <v>227</v>
      </c>
    </row>
    <row r="18" spans="1:2" ht="18" customHeight="1" x14ac:dyDescent="0.25">
      <c r="A18" s="94" t="s">
        <v>228</v>
      </c>
      <c r="B18" s="95" t="s">
        <v>229</v>
      </c>
    </row>
    <row r="19" spans="1:2" ht="30" x14ac:dyDescent="0.25">
      <c r="A19" s="96" t="s">
        <v>230</v>
      </c>
      <c r="B19" s="95" t="s">
        <v>231</v>
      </c>
    </row>
    <row r="20" spans="1:2" ht="18" customHeight="1" x14ac:dyDescent="0.25">
      <c r="A20" s="94" t="s">
        <v>232</v>
      </c>
      <c r="B20" s="95" t="s">
        <v>233</v>
      </c>
    </row>
    <row r="21" spans="1:2" ht="18" customHeight="1" x14ac:dyDescent="0.25">
      <c r="A21" s="94" t="s">
        <v>253</v>
      </c>
      <c r="B21" s="95" t="s">
        <v>234</v>
      </c>
    </row>
    <row r="22" spans="1:2" ht="18" customHeight="1" x14ac:dyDescent="0.25">
      <c r="A22" s="94" t="s">
        <v>254</v>
      </c>
      <c r="B22" s="95" t="s">
        <v>255</v>
      </c>
    </row>
    <row r="23" spans="1:2" ht="18" customHeight="1" x14ac:dyDescent="0.25">
      <c r="A23" s="94" t="s">
        <v>235</v>
      </c>
      <c r="B23" s="95" t="s">
        <v>236</v>
      </c>
    </row>
    <row r="24" spans="1:2" ht="18" customHeight="1" x14ac:dyDescent="0.25">
      <c r="A24" s="94" t="s">
        <v>237</v>
      </c>
      <c r="B24" s="95" t="s">
        <v>238</v>
      </c>
    </row>
    <row r="26" spans="1:2" x14ac:dyDescent="0.25">
      <c r="A26" s="46" t="s">
        <v>301</v>
      </c>
    </row>
  </sheetData>
  <mergeCells count="3">
    <mergeCell ref="A5:B5"/>
    <mergeCell ref="A4:B4"/>
    <mergeCell ref="A6:B6"/>
  </mergeCells>
  <hyperlinks>
    <hyperlink ref="B2" r:id="rId1" xr:uid="{00000000-0004-0000-0300-000000000000}"/>
  </hyperlinks>
  <pageMargins left="0.25" right="0.25" top="0.75" bottom="0.75" header="0.3" footer="0.3"/>
  <pageSetup scale="79"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7997DD0DFF6A49B06C227A50608F5D" ma:contentTypeVersion="15" ma:contentTypeDescription="Create a new document." ma:contentTypeScope="" ma:versionID="a9385a42f19bdaa1e439261bf4a73c8b">
  <xsd:schema xmlns:xsd="http://www.w3.org/2001/XMLSchema" xmlns:xs="http://www.w3.org/2001/XMLSchema" xmlns:p="http://schemas.microsoft.com/office/2006/metadata/properties" xmlns:ns2="4f65e15c-7ed3-4563-8833-c78e628beea6" xmlns:ns3="5ac12584-3c1a-4b88-92b3-085e5d5953a6" targetNamespace="http://schemas.microsoft.com/office/2006/metadata/properties" ma:root="true" ma:fieldsID="f8053918d166ac94e89c3eaf7644890f" ns2:_="" ns3:_="">
    <xsd:import namespace="4f65e15c-7ed3-4563-8833-c78e628beea6"/>
    <xsd:import namespace="5ac12584-3c1a-4b88-92b3-085e5d5953a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Not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5e15c-7ed3-4563-8833-c78e628beea6"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608117e-dc10-407c-a113-4fe40e3ef6c9}" ma:internalName="TaxCatchAll" ma:showField="CatchAllData" ma:web="4f65e15c-7ed3-4563-8833-c78e628beea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c12584-3c1a-4b88-92b3-085e5d5953a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fde892d-7822-47be-a147-f7ef0365b85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Notes" ma:index="21" nillable="true" ma:displayName="Notes" ma:format="Dropdown" ma:indexed="true" ma:internalName="Note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65e15c-7ed3-4563-8833-c78e628beea6" xsi:nil="true"/>
    <lcf76f155ced4ddcb4097134ff3c332f xmlns="5ac12584-3c1a-4b88-92b3-085e5d5953a6">
      <Terms xmlns="http://schemas.microsoft.com/office/infopath/2007/PartnerControls"/>
    </lcf76f155ced4ddcb4097134ff3c332f>
    <Notes xmlns="5ac12584-3c1a-4b88-92b3-085e5d5953a6" xsi:nil="true"/>
  </documentManagement>
</p:properties>
</file>

<file path=customXml/itemProps1.xml><?xml version="1.0" encoding="utf-8"?>
<ds:datastoreItem xmlns:ds="http://schemas.openxmlformats.org/officeDocument/2006/customXml" ds:itemID="{02A2A48B-C401-4865-9834-6A2D56E14E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65e15c-7ed3-4563-8833-c78e628beea6"/>
    <ds:schemaRef ds:uri="5ac12584-3c1a-4b88-92b3-085e5d595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39A06D-080C-487F-A7A4-C42CBD90D0B9}">
  <ds:schemaRefs>
    <ds:schemaRef ds:uri="http://schemas.microsoft.com/sharepoint/v3/contenttype/forms"/>
  </ds:schemaRefs>
</ds:datastoreItem>
</file>

<file path=customXml/itemProps3.xml><?xml version="1.0" encoding="utf-8"?>
<ds:datastoreItem xmlns:ds="http://schemas.openxmlformats.org/officeDocument/2006/customXml" ds:itemID="{15B9BD3F-4274-4ECD-A9AE-EF0E5BA05ADC}">
  <ds:schemaRefs>
    <ds:schemaRef ds:uri="http://schemas.microsoft.com/office/2006/documentManagement/types"/>
    <ds:schemaRef ds:uri="5ac12584-3c1a-4b88-92b3-085e5d5953a6"/>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4f65e15c-7ed3-4563-8833-c78e628beea6"/>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Environmental Data</vt:lpstr>
      <vt:lpstr>Supplemental Data</vt:lpstr>
      <vt:lpstr>Workforce Statistics</vt:lpstr>
      <vt:lpstr>Scope Coverage and Definitions</vt:lpstr>
      <vt:lpstr>'Environmental Data'!Print_Area</vt:lpstr>
      <vt:lpstr>'Supplemental Data'!Print_Area</vt:lpstr>
      <vt:lpstr>'Workforce Statistics'!Print_Area</vt:lpstr>
      <vt:lpstr>'Environmental Data'!Print_Titles</vt:lpstr>
      <vt:lpstr>'Supplemental Data'!Print_Titles</vt:lpstr>
      <vt:lpstr>'Workforce Statistics'!Print_Titles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2018-08-07T19:06:18Z</dcterms:created>
  <dcterms:modified xsi:type="dcterms:W3CDTF">2025-08-27T13:43:22Z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0x010100EF7997DD0DFF6A49B06C227A50608F5D</vt:lpwstr>
  </property>
  <property fmtid="{D5CDD505-2E9C-101B-9397-08002B2CF9AE}" pid="3" name="SV_QUERY_LIST_4F35BF76-6C0D-4D9B-82B2-816C12CF3733">
    <vt:lpwstr>empty_477D106A-C0D6-4607-AEBD-E2C9D60EA279</vt:lpwstr>
  </property>
  <property fmtid="{D5CDD505-2E9C-101B-9397-08002B2CF9AE}" pid="4" name="MediaServiceImageTags">
    <vt:lpwstr/>
  </property>
</Properties>
</file>